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4" r:id="rId1"/>
  </sheets>
  <definedNames>
    <definedName name="_xlnm._FilterDatabase" localSheetId="0" hidden="1">Sheet1!$A$2:$Y$34</definedName>
  </definedNames>
  <calcPr calcId="144525"/>
</workbook>
</file>

<file path=xl/sharedStrings.xml><?xml version="1.0" encoding="utf-8"?>
<sst xmlns="http://schemas.openxmlformats.org/spreadsheetml/2006/main" count="487" uniqueCount="157">
  <si>
    <t>No.</t>
  </si>
  <si>
    <t>CAS</t>
  </si>
  <si>
    <t>Product CN</t>
  </si>
  <si>
    <t>Product EN</t>
  </si>
  <si>
    <t>Frequency</t>
  </si>
  <si>
    <t>December,2022</t>
  </si>
  <si>
    <t>November,2022</t>
  </si>
  <si>
    <t>October,2022</t>
  </si>
  <si>
    <t>September,2022</t>
  </si>
  <si>
    <t>August,2022</t>
  </si>
  <si>
    <t>July,2022</t>
  </si>
  <si>
    <t>June,2022</t>
  </si>
  <si>
    <t>May,2022</t>
  </si>
  <si>
    <t>April,2022</t>
  </si>
  <si>
    <t>March,2022</t>
  </si>
  <si>
    <t>February, 2022</t>
  </si>
  <si>
    <t>Januray, 2022</t>
  </si>
  <si>
    <t>December, 2021</t>
  </si>
  <si>
    <t>November, 2021</t>
  </si>
  <si>
    <t>October, 2021</t>
  </si>
  <si>
    <t>September, 2021</t>
  </si>
  <si>
    <t>August, 2021</t>
  </si>
  <si>
    <t>July, 2021</t>
  </si>
  <si>
    <t>June, 2021</t>
  </si>
  <si>
    <t>May, 2021</t>
  </si>
  <si>
    <t>Price, RMB/t</t>
  </si>
  <si>
    <t>Price, USD/t</t>
  </si>
  <si>
    <t>10025-87-3</t>
  </si>
  <si>
    <t>三氯氧磷</t>
  </si>
  <si>
    <t>Phosphorus oxychloride (POCl3)</t>
  </si>
  <si>
    <t>Monthly</t>
  </si>
  <si>
    <t>109-06-8</t>
  </si>
  <si>
    <r>
      <rPr>
        <sz val="10"/>
        <rFont val="Arial"/>
        <charset val="134"/>
      </rPr>
      <t>2-</t>
    </r>
    <r>
      <rPr>
        <sz val="10"/>
        <rFont val="宋体"/>
        <charset val="134"/>
      </rPr>
      <t>甲基吡啶</t>
    </r>
  </si>
  <si>
    <t>Alpha picoline</t>
  </si>
  <si>
    <t>118-69-4</t>
  </si>
  <si>
    <r>
      <rPr>
        <sz val="10"/>
        <rFont val="Arial"/>
        <charset val="134"/>
      </rPr>
      <t>2,6-</t>
    </r>
    <r>
      <rPr>
        <sz val="10"/>
        <rFont val="宋体"/>
        <charset val="134"/>
      </rPr>
      <t>二氯甲苯</t>
    </r>
  </si>
  <si>
    <t>2,6-Dichlorotoluene</t>
  </si>
  <si>
    <t>116-15-4</t>
  </si>
  <si>
    <t>六氟丙烯</t>
  </si>
  <si>
    <t>Hexafluoropropene</t>
  </si>
  <si>
    <t>14431-43-7</t>
  </si>
  <si>
    <t>葡萄糖(一水合物)</t>
  </si>
  <si>
    <t>Glucose (monohydrate)</t>
  </si>
  <si>
    <t>10026-13-8</t>
  </si>
  <si>
    <t>五氯化磷</t>
  </si>
  <si>
    <t>Phosphorus pentachloride</t>
  </si>
  <si>
    <t>7446-70-0</t>
  </si>
  <si>
    <t>无水三氯化铝</t>
  </si>
  <si>
    <t>Aluminium chloride (Anhydrous AlCl3)</t>
  </si>
  <si>
    <t>506-93-4</t>
  </si>
  <si>
    <t>硝酸胍</t>
  </si>
  <si>
    <t xml:space="preserve">Guanidine nitrate </t>
  </si>
  <si>
    <t>81-07-2</t>
  </si>
  <si>
    <t>糖精</t>
  </si>
  <si>
    <t>Saccharin</t>
  </si>
  <si>
    <t>104-94-9</t>
  </si>
  <si>
    <t>对氨基苯甲醚</t>
  </si>
  <si>
    <t>p-Anisidine</t>
  </si>
  <si>
    <t>95-75-0</t>
  </si>
  <si>
    <r>
      <rPr>
        <sz val="10"/>
        <rFont val="Arial"/>
        <charset val="134"/>
      </rPr>
      <t>3,4-</t>
    </r>
    <r>
      <rPr>
        <sz val="10"/>
        <rFont val="宋体"/>
        <charset val="134"/>
      </rPr>
      <t>二氯甲苯</t>
    </r>
  </si>
  <si>
    <t>3,4-Dichlorotoluene</t>
  </si>
  <si>
    <t>123-31-9</t>
  </si>
  <si>
    <t>对苯二酚</t>
  </si>
  <si>
    <t>Hydroquinone</t>
  </si>
  <si>
    <t>67-68-5</t>
  </si>
  <si>
    <t>二甲基亚砜</t>
  </si>
  <si>
    <t>Dimethyl sulfoxide</t>
  </si>
  <si>
    <t>1493-27-2</t>
  </si>
  <si>
    <t>邻氟硝基苯</t>
  </si>
  <si>
    <t>o-Fluoronitrobenzene</t>
  </si>
  <si>
    <t>88-73-3</t>
  </si>
  <si>
    <t>邻氯硝基苯</t>
  </si>
  <si>
    <t>2-chloronitrobenzene</t>
  </si>
  <si>
    <t>7789-23-3</t>
  </si>
  <si>
    <t>氟化钾</t>
  </si>
  <si>
    <t>Potassium fluoride</t>
  </si>
  <si>
    <t>12190-71-5</t>
  </si>
  <si>
    <t>碘</t>
  </si>
  <si>
    <t>Iodine</t>
  </si>
  <si>
    <t>372-09-8</t>
  </si>
  <si>
    <t>氰乙酸</t>
  </si>
  <si>
    <t>Cyanoacetic acid</t>
  </si>
  <si>
    <t>77-78-1</t>
  </si>
  <si>
    <t>硫酸二甲酯</t>
  </si>
  <si>
    <t>Dimethyl sulfate</t>
  </si>
  <si>
    <t>7632-00-0</t>
  </si>
  <si>
    <t>亚硝酸钠</t>
  </si>
  <si>
    <t>Sodium nitrite</t>
  </si>
  <si>
    <t>95-50-1</t>
  </si>
  <si>
    <t>邻二氯苯</t>
  </si>
  <si>
    <t>O-Dichlorobenzene (ODCB)</t>
  </si>
  <si>
    <t>100-63-0</t>
  </si>
  <si>
    <t>苯肼</t>
  </si>
  <si>
    <t>Hydrazinobenzene</t>
  </si>
  <si>
    <t>2176-62</t>
  </si>
  <si>
    <t>五氯吡啶</t>
  </si>
  <si>
    <t>PCP (Pentachloropyridine)</t>
  </si>
  <si>
    <t>1929-82-4</t>
  </si>
  <si>
    <r>
      <rPr>
        <sz val="10"/>
        <rFont val="Arial"/>
        <charset val="134"/>
      </rPr>
      <t>2-</t>
    </r>
    <r>
      <rPr>
        <sz val="10"/>
        <rFont val="宋体"/>
        <charset val="134"/>
      </rPr>
      <t>氯</t>
    </r>
    <r>
      <rPr>
        <sz val="10"/>
        <rFont val="Arial"/>
        <charset val="134"/>
      </rPr>
      <t>-6-</t>
    </r>
    <r>
      <rPr>
        <sz val="10"/>
        <rFont val="宋体"/>
        <charset val="134"/>
      </rPr>
      <t>三氯甲基吡啶</t>
    </r>
  </si>
  <si>
    <t>2-Chloro-6-(trichloromethyl) pyridine</t>
  </si>
  <si>
    <t>243973-20-8</t>
  </si>
  <si>
    <t>唑啉草酯</t>
  </si>
  <si>
    <t>Pinoxaden</t>
  </si>
  <si>
    <t>107-15-3</t>
  </si>
  <si>
    <t>乙二胺</t>
  </si>
  <si>
    <t>EDA (Ethylenediamine)</t>
  </si>
  <si>
    <t>4385-35-7</t>
  </si>
  <si>
    <r>
      <rPr>
        <sz val="10"/>
        <color theme="1"/>
        <rFont val="Arial"/>
        <charset val="134"/>
      </rPr>
      <t>3-</t>
    </r>
    <r>
      <rPr>
        <sz val="10"/>
        <color theme="1"/>
        <rFont val="宋体"/>
        <charset val="134"/>
      </rPr>
      <t>异色酮</t>
    </r>
  </si>
  <si>
    <t>3ISC (3-isochromanone)</t>
  </si>
  <si>
    <t>24549-06-2</t>
  </si>
  <si>
    <r>
      <rPr>
        <sz val="10"/>
        <color theme="1"/>
        <rFont val="Arial"/>
        <charset val="134"/>
      </rPr>
      <t>2-</t>
    </r>
    <r>
      <rPr>
        <sz val="10"/>
        <color theme="1"/>
        <rFont val="宋体"/>
        <charset val="134"/>
      </rPr>
      <t>甲基</t>
    </r>
    <r>
      <rPr>
        <sz val="10"/>
        <color theme="1"/>
        <rFont val="Arial"/>
        <charset val="134"/>
      </rPr>
      <t>-6-</t>
    </r>
    <r>
      <rPr>
        <sz val="10"/>
        <color theme="1"/>
        <rFont val="宋体"/>
        <charset val="134"/>
      </rPr>
      <t>乙基苯胺</t>
    </r>
  </si>
  <si>
    <t>MEA (2-methyl-6 ethyl aniline)</t>
  </si>
  <si>
    <t>N/A</t>
  </si>
  <si>
    <t>79-04-9</t>
  </si>
  <si>
    <r>
      <rPr>
        <sz val="10"/>
        <color theme="1"/>
        <rFont val="宋体"/>
        <charset val="134"/>
      </rPr>
      <t>一氯代乙酰氯</t>
    </r>
    <r>
      <rPr>
        <sz val="10"/>
        <color theme="1"/>
        <rFont val="Arial"/>
        <charset val="134"/>
      </rPr>
      <t>/</t>
    </r>
    <r>
      <rPr>
        <sz val="10"/>
        <color theme="1"/>
        <rFont val="宋体"/>
        <charset val="134"/>
      </rPr>
      <t>氯乙酰氯</t>
    </r>
  </si>
  <si>
    <t>CAC (chloro-acetyl chloride)</t>
  </si>
  <si>
    <t>94050-90-5</t>
  </si>
  <si>
    <r>
      <rPr>
        <sz val="10"/>
        <color theme="1"/>
        <rFont val="Arial"/>
        <charset val="134"/>
      </rPr>
      <t>(R)-(+)-2-(4-</t>
    </r>
    <r>
      <rPr>
        <sz val="10"/>
        <color theme="1"/>
        <rFont val="宋体"/>
        <charset val="134"/>
      </rPr>
      <t>羟基苯氧基</t>
    </r>
    <r>
      <rPr>
        <sz val="10"/>
        <color theme="1"/>
        <rFont val="Arial"/>
        <charset val="134"/>
      </rPr>
      <t>)</t>
    </r>
    <r>
      <rPr>
        <sz val="10"/>
        <color theme="1"/>
        <rFont val="宋体"/>
        <charset val="134"/>
      </rPr>
      <t>丙酸</t>
    </r>
  </si>
  <si>
    <t>MAQ acid: (R)-(+)-2-(4-Hydroxyphenoxy)propionic acid </t>
  </si>
  <si>
    <t>64248-62-0</t>
  </si>
  <si>
    <r>
      <rPr>
        <sz val="10"/>
        <color theme="1"/>
        <rFont val="Arial"/>
        <charset val="134"/>
      </rPr>
      <t>3,4-</t>
    </r>
    <r>
      <rPr>
        <sz val="10"/>
        <color theme="1"/>
        <rFont val="宋体"/>
        <charset val="134"/>
      </rPr>
      <t>二氟苯腈</t>
    </r>
  </si>
  <si>
    <t>3,4-Difluorobenzonitrile </t>
  </si>
  <si>
    <t>219715-62-5</t>
  </si>
  <si>
    <r>
      <rPr>
        <sz val="10"/>
        <color theme="1"/>
        <rFont val="Arial"/>
        <charset val="134"/>
      </rPr>
      <t>5,8-</t>
    </r>
    <r>
      <rPr>
        <sz val="10"/>
        <color theme="1"/>
        <rFont val="宋体"/>
        <charset val="134"/>
      </rPr>
      <t>二甲氧基</t>
    </r>
    <r>
      <rPr>
        <sz val="10"/>
        <color theme="1"/>
        <rFont val="Arial"/>
        <charset val="134"/>
      </rPr>
      <t>-[1,2,4]</t>
    </r>
    <r>
      <rPr>
        <sz val="10"/>
        <color theme="1"/>
        <rFont val="宋体"/>
        <charset val="134"/>
      </rPr>
      <t>三唑</t>
    </r>
    <r>
      <rPr>
        <sz val="10"/>
        <color theme="1"/>
        <rFont val="Arial"/>
        <charset val="134"/>
      </rPr>
      <t>[1,5-c]</t>
    </r>
    <r>
      <rPr>
        <sz val="10"/>
        <color theme="1"/>
        <rFont val="宋体"/>
        <charset val="134"/>
      </rPr>
      <t>嘧啶</t>
    </r>
    <r>
      <rPr>
        <sz val="10"/>
        <color theme="1"/>
        <rFont val="Arial"/>
        <charset val="134"/>
      </rPr>
      <t>-2-</t>
    </r>
    <r>
      <rPr>
        <sz val="10"/>
        <color theme="1"/>
        <rFont val="宋体"/>
        <charset val="134"/>
      </rPr>
      <t>胺</t>
    </r>
    <r>
      <rPr>
        <sz val="10"/>
        <color theme="1"/>
        <rFont val="Arial"/>
        <charset val="134"/>
      </rPr>
      <t>/5-</t>
    </r>
    <r>
      <rPr>
        <sz val="10"/>
        <color theme="1"/>
        <rFont val="宋体"/>
        <charset val="134"/>
      </rPr>
      <t>氟嘧啶胺</t>
    </r>
  </si>
  <si>
    <t>2-Amino-5,8-dimethoxy-[1,2,4]triazolo[1,5-c]pyrimidine </t>
  </si>
  <si>
    <t>69045-84-7</t>
  </si>
  <si>
    <r>
      <rPr>
        <sz val="10"/>
        <color theme="1"/>
        <rFont val="Arial"/>
        <charset val="134"/>
      </rPr>
      <t>2,3-</t>
    </r>
    <r>
      <rPr>
        <sz val="10"/>
        <color theme="1"/>
        <rFont val="宋体"/>
        <charset val="134"/>
      </rPr>
      <t>二氯</t>
    </r>
    <r>
      <rPr>
        <sz val="10"/>
        <color theme="1"/>
        <rFont val="Arial"/>
        <charset val="134"/>
      </rPr>
      <t>-5-</t>
    </r>
    <r>
      <rPr>
        <sz val="10"/>
        <color theme="1"/>
        <rFont val="宋体"/>
        <charset val="134"/>
      </rPr>
      <t>三氟甲基吡啶</t>
    </r>
  </si>
  <si>
    <t>DCTF, 2,3-Dichloro-5-Trifluoromethyl Pyridine</t>
  </si>
  <si>
    <t>/</t>
  </si>
  <si>
    <t>70258-18-3</t>
  </si>
  <si>
    <t>2-氯-5-氯甲基吡啶CCMP</t>
  </si>
  <si>
    <t>2-chloro-5-chloromethylpyridine</t>
  </si>
  <si>
    <t>100-70-9</t>
  </si>
  <si>
    <t>2-氰基吡啶</t>
  </si>
  <si>
    <t>2-Cyanopyridine</t>
  </si>
  <si>
    <t xml:space="preserve">36315-01-2
</t>
  </si>
  <si>
    <t>2-氨基-4，6-二甲氧基嘧啶</t>
  </si>
  <si>
    <t xml:space="preserve">2-Amino-4,6-dimethoxypyrimidine
</t>
  </si>
  <si>
    <t>Quarterly</t>
  </si>
  <si>
    <t>1885-14-9</t>
  </si>
  <si>
    <t>氯甲酸苯酯</t>
  </si>
  <si>
    <t>Phenyl chloroformate</t>
  </si>
  <si>
    <t>75-08--1</t>
  </si>
  <si>
    <t>乙硫醇</t>
  </si>
  <si>
    <t>Ethanethiol</t>
  </si>
  <si>
    <t>107-14-2</t>
  </si>
  <si>
    <t>氯乙腈</t>
  </si>
  <si>
    <t>Chloroacetonitrile</t>
  </si>
  <si>
    <t>2942-59-8</t>
  </si>
  <si>
    <t>2-氯烟酸</t>
  </si>
  <si>
    <t>2-Chloronicotinic acid</t>
  </si>
  <si>
    <t>20174-68-9</t>
  </si>
  <si>
    <t>4-甲基-2-肼基苯并噻唑</t>
  </si>
  <si>
    <t>4-Methyl-2-benzothiazolehydrazine</t>
  </si>
  <si>
    <t>579-66-8</t>
  </si>
  <si>
    <t>2,6-二乙基苯胺（DEA）</t>
  </si>
  <si>
    <t>2,6-Diethylaniline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</si>
</sst>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_);[Red]\(#,##0\)"/>
    <numFmt numFmtId="178" formatCode="_ * #,##0_ ;_ * \-#,##0_ ;_ * &quot;-&quot;??_ ;_ @_ "/>
    <numFmt numFmtId="179" formatCode="#,##0.00_ "/>
  </numFmts>
  <fonts count="27"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0"/>
      <name val="Arial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</cellStyleXfs>
  <cellXfs count="41">
    <xf numFmtId="0" fontId="0" fillId="0" borderId="0" xfId="0"/>
    <xf numFmtId="0" fontId="1" fillId="0" borderId="0" xfId="49" applyFont="1" applyFill="1" applyAlignment="1">
      <alignment horizontal="center" vertical="center"/>
    </xf>
    <xf numFmtId="0" fontId="1" fillId="0" borderId="0" xfId="49" applyFont="1" applyFill="1" applyAlignment="1">
      <alignment vertical="center"/>
    </xf>
    <xf numFmtId="177" fontId="1" fillId="0" borderId="0" xfId="49" applyNumberFormat="1" applyFont="1" applyFill="1" applyAlignment="1">
      <alignment vertical="center"/>
    </xf>
    <xf numFmtId="176" fontId="1" fillId="0" borderId="0" xfId="49" applyNumberFormat="1" applyFont="1" applyFill="1" applyAlignment="1">
      <alignment vertical="center"/>
    </xf>
    <xf numFmtId="178" fontId="1" fillId="0" borderId="0" xfId="8" applyNumberFormat="1" applyFont="1" applyFill="1" applyAlignment="1">
      <alignment vertical="center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7" fontId="3" fillId="0" borderId="2" xfId="8" applyNumberFormat="1" applyFont="1" applyFill="1" applyBorder="1" applyAlignment="1">
      <alignment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177" fontId="3" fillId="0" borderId="4" xfId="8" applyNumberFormat="1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vertical="center"/>
    </xf>
    <xf numFmtId="0" fontId="4" fillId="0" borderId="4" xfId="49" applyFont="1" applyFill="1" applyBorder="1" applyAlignment="1">
      <alignment vertical="center"/>
    </xf>
    <xf numFmtId="0" fontId="5" fillId="0" borderId="4" xfId="49" applyFont="1" applyFill="1" applyBorder="1" applyAlignment="1">
      <alignment vertical="center"/>
    </xf>
    <xf numFmtId="177" fontId="1" fillId="0" borderId="4" xfId="49" applyNumberFormat="1" applyFont="1" applyFill="1" applyBorder="1" applyAlignment="1">
      <alignment vertical="center"/>
    </xf>
    <xf numFmtId="0" fontId="6" fillId="0" borderId="4" xfId="49" applyFont="1" applyFill="1" applyBorder="1" applyAlignment="1">
      <alignment vertical="center"/>
    </xf>
    <xf numFmtId="49" fontId="1" fillId="0" borderId="4" xfId="49" applyNumberFormat="1" applyFont="1" applyFill="1" applyBorder="1" applyAlignment="1">
      <alignment vertical="center"/>
    </xf>
    <xf numFmtId="14" fontId="6" fillId="0" borderId="4" xfId="49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5" fillId="0" borderId="0" xfId="49" applyFont="1" applyFill="1" applyBorder="1" applyAlignment="1">
      <alignment vertical="center"/>
    </xf>
    <xf numFmtId="10" fontId="1" fillId="0" borderId="0" xfId="49" applyNumberFormat="1" applyFont="1" applyFill="1" applyAlignment="1">
      <alignment vertical="center"/>
    </xf>
    <xf numFmtId="177" fontId="1" fillId="2" borderId="4" xfId="49" applyNumberFormat="1" applyFont="1" applyFill="1" applyBorder="1" applyAlignment="1">
      <alignment vertical="center"/>
    </xf>
    <xf numFmtId="176" fontId="5" fillId="0" borderId="4" xfId="49" applyNumberFormat="1" applyFont="1" applyFill="1" applyBorder="1" applyAlignment="1">
      <alignment vertical="center"/>
    </xf>
    <xf numFmtId="177" fontId="5" fillId="0" borderId="4" xfId="49" applyNumberFormat="1" applyFont="1" applyFill="1" applyBorder="1" applyAlignment="1">
      <alignment vertical="center"/>
    </xf>
    <xf numFmtId="3" fontId="1" fillId="0" borderId="4" xfId="49" applyNumberFormat="1" applyFont="1" applyFill="1" applyBorder="1" applyAlignment="1">
      <alignment vertical="center"/>
    </xf>
    <xf numFmtId="0" fontId="1" fillId="0" borderId="4" xfId="49" applyFont="1" applyFill="1" applyBorder="1" applyAlignment="1">
      <alignment horizontal="right" vertical="center"/>
    </xf>
    <xf numFmtId="3" fontId="1" fillId="0" borderId="4" xfId="49" applyNumberFormat="1" applyFont="1" applyFill="1" applyBorder="1" applyAlignment="1">
      <alignment horizontal="right" vertical="center"/>
    </xf>
    <xf numFmtId="178" fontId="3" fillId="0" borderId="2" xfId="8" applyNumberFormat="1" applyFont="1" applyFill="1" applyBorder="1" applyAlignment="1">
      <alignment vertical="center" wrapText="1"/>
    </xf>
    <xf numFmtId="0" fontId="3" fillId="0" borderId="2" xfId="49" applyFont="1" applyFill="1" applyBorder="1" applyAlignment="1">
      <alignment vertical="center" wrapText="1"/>
    </xf>
    <xf numFmtId="178" fontId="3" fillId="0" borderId="4" xfId="8" applyNumberFormat="1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/>
    </xf>
    <xf numFmtId="178" fontId="5" fillId="0" borderId="4" xfId="8" applyNumberFormat="1" applyFont="1" applyFill="1" applyBorder="1" applyAlignment="1">
      <alignment vertical="center"/>
    </xf>
    <xf numFmtId="177" fontId="5" fillId="0" borderId="4" xfId="8" applyNumberFormat="1" applyFont="1" applyFill="1" applyBorder="1" applyAlignment="1">
      <alignment vertical="center"/>
    </xf>
    <xf numFmtId="176" fontId="1" fillId="0" borderId="4" xfId="49" applyNumberFormat="1" applyFont="1" applyFill="1" applyBorder="1" applyAlignment="1">
      <alignment vertical="center"/>
    </xf>
    <xf numFmtId="178" fontId="1" fillId="0" borderId="4" xfId="8" applyNumberFormat="1" applyFont="1" applyFill="1" applyBorder="1" applyAlignment="1">
      <alignment vertical="center"/>
    </xf>
    <xf numFmtId="176" fontId="5" fillId="0" borderId="4" xfId="49" applyNumberFormat="1" applyFont="1" applyFill="1" applyBorder="1" applyAlignment="1">
      <alignment horizontal="right" vertical="center"/>
    </xf>
    <xf numFmtId="176" fontId="3" fillId="0" borderId="4" xfId="8" applyNumberFormat="1" applyFont="1" applyFill="1" applyBorder="1" applyAlignment="1">
      <alignment horizontal="center" vertical="center" wrapText="1"/>
    </xf>
    <xf numFmtId="179" fontId="5" fillId="0" borderId="4" xfId="49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0000FF"/>
      <color rgb="00B7DE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96"/>
  <sheetViews>
    <sheetView tabSelected="1" topLeftCell="A21" workbookViewId="0">
      <selection activeCell="G44" sqref="G44"/>
    </sheetView>
  </sheetViews>
  <sheetFormatPr defaultColWidth="8.125" defaultRowHeight="12.75"/>
  <cols>
    <col min="1" max="1" width="4.125" style="1" customWidth="1"/>
    <col min="2" max="2" width="10.375" style="2" customWidth="1"/>
    <col min="3" max="3" width="41.625" style="2" customWidth="1"/>
    <col min="4" max="4" width="28.125" style="2" customWidth="1"/>
    <col min="5" max="5" width="11.25" style="2" customWidth="1"/>
    <col min="6" max="11" width="12.5" style="2" customWidth="1"/>
    <col min="12" max="13" width="18.25" style="3" customWidth="1"/>
    <col min="14" max="14" width="15.25" style="3" customWidth="1"/>
    <col min="15" max="18" width="17.25" style="2" customWidth="1"/>
    <col min="19" max="19" width="15" style="3" customWidth="1"/>
    <col min="20" max="20" width="13.5" style="4" customWidth="1"/>
    <col min="21" max="21" width="13.375" style="2" customWidth="1"/>
    <col min="22" max="22" width="13.5" style="4" customWidth="1"/>
    <col min="23" max="24" width="14.75" style="2" customWidth="1"/>
    <col min="25" max="31" width="14" style="2" customWidth="1"/>
    <col min="32" max="32" width="18.25" style="2" customWidth="1"/>
    <col min="33" max="33" width="11.375" style="5" customWidth="1"/>
    <col min="34" max="34" width="18.625" style="5" customWidth="1"/>
    <col min="35" max="35" width="11.375" style="2" customWidth="1"/>
    <col min="36" max="36" width="11.125" style="2" customWidth="1"/>
    <col min="37" max="37" width="11.375" style="2" customWidth="1"/>
    <col min="38" max="38" width="11.125" style="2" customWidth="1"/>
    <col min="39" max="39" width="11.375" style="2" customWidth="1"/>
    <col min="40" max="40" width="11.125" style="2" customWidth="1"/>
    <col min="41" max="41" width="11.375" style="2" customWidth="1"/>
    <col min="42" max="42" width="11.125" style="2" customWidth="1"/>
    <col min="43" max="43" width="11.375" style="2" customWidth="1"/>
    <col min="44" max="44" width="11.125" style="2" customWidth="1"/>
    <col min="45" max="45" width="11.625" style="2" customWidth="1"/>
    <col min="46" max="16384" width="8.125" style="2"/>
  </cols>
  <sheetData>
    <row r="1" customHeight="1" spans="1:45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30" t="s">
        <v>18</v>
      </c>
      <c r="T1" s="30" t="s">
        <v>19</v>
      </c>
      <c r="U1" s="30" t="s">
        <v>20</v>
      </c>
      <c r="V1" s="30" t="s">
        <v>21</v>
      </c>
      <c r="W1" s="31" t="s">
        <v>22</v>
      </c>
      <c r="X1" s="31" t="s">
        <v>23</v>
      </c>
      <c r="Y1" s="31" t="s">
        <v>24</v>
      </c>
      <c r="Z1" s="8" t="s">
        <v>5</v>
      </c>
      <c r="AA1" s="8" t="s">
        <v>6</v>
      </c>
      <c r="AB1" s="8" t="s">
        <v>7</v>
      </c>
      <c r="AC1" s="8" t="s">
        <v>8</v>
      </c>
      <c r="AD1" s="8" t="s">
        <v>9</v>
      </c>
      <c r="AE1" s="8" t="s">
        <v>10</v>
      </c>
      <c r="AF1" s="8" t="s">
        <v>11</v>
      </c>
      <c r="AG1" s="8" t="s">
        <v>12</v>
      </c>
      <c r="AH1" s="8" t="s">
        <v>13</v>
      </c>
      <c r="AI1" s="8" t="s">
        <v>14</v>
      </c>
      <c r="AJ1" s="8" t="s">
        <v>15</v>
      </c>
      <c r="AK1" s="8" t="s">
        <v>16</v>
      </c>
      <c r="AL1" s="8" t="s">
        <v>17</v>
      </c>
      <c r="AM1" s="30" t="s">
        <v>18</v>
      </c>
      <c r="AN1" s="30" t="s">
        <v>19</v>
      </c>
      <c r="AO1" s="30" t="s">
        <v>20</v>
      </c>
      <c r="AP1" s="30" t="s">
        <v>21</v>
      </c>
      <c r="AQ1" s="31" t="s">
        <v>22</v>
      </c>
      <c r="AR1" s="31" t="s">
        <v>23</v>
      </c>
      <c r="AS1" s="31" t="s">
        <v>24</v>
      </c>
    </row>
    <row r="2" ht="23.25" customHeight="1" spans="1:45">
      <c r="A2" s="9"/>
      <c r="B2" s="9"/>
      <c r="C2" s="10"/>
      <c r="D2" s="10"/>
      <c r="E2" s="10"/>
      <c r="F2" s="11" t="s">
        <v>25</v>
      </c>
      <c r="G2" s="11" t="s">
        <v>25</v>
      </c>
      <c r="H2" s="11" t="s">
        <v>25</v>
      </c>
      <c r="I2" s="11" t="s">
        <v>25</v>
      </c>
      <c r="J2" s="11" t="s">
        <v>25</v>
      </c>
      <c r="K2" s="11" t="s">
        <v>25</v>
      </c>
      <c r="L2" s="11" t="s">
        <v>25</v>
      </c>
      <c r="M2" s="11" t="s">
        <v>25</v>
      </c>
      <c r="N2" s="11" t="s">
        <v>25</v>
      </c>
      <c r="O2" s="11" t="s">
        <v>25</v>
      </c>
      <c r="P2" s="11" t="s">
        <v>25</v>
      </c>
      <c r="Q2" s="11" t="s">
        <v>25</v>
      </c>
      <c r="R2" s="11" t="s">
        <v>25</v>
      </c>
      <c r="S2" s="32" t="s">
        <v>25</v>
      </c>
      <c r="T2" s="32" t="s">
        <v>25</v>
      </c>
      <c r="U2" s="32" t="s">
        <v>25</v>
      </c>
      <c r="V2" s="32" t="s">
        <v>25</v>
      </c>
      <c r="W2" s="33" t="s">
        <v>25</v>
      </c>
      <c r="X2" s="33" t="s">
        <v>25</v>
      </c>
      <c r="Y2" s="33" t="s">
        <v>25</v>
      </c>
      <c r="Z2" s="11" t="s">
        <v>26</v>
      </c>
      <c r="AA2" s="11" t="s">
        <v>26</v>
      </c>
      <c r="AB2" s="11" t="s">
        <v>26</v>
      </c>
      <c r="AC2" s="11" t="s">
        <v>26</v>
      </c>
      <c r="AD2" s="11" t="s">
        <v>26</v>
      </c>
      <c r="AE2" s="11" t="s">
        <v>26</v>
      </c>
      <c r="AF2" s="11" t="s">
        <v>26</v>
      </c>
      <c r="AG2" s="39" t="s">
        <v>26</v>
      </c>
      <c r="AH2" s="39" t="s">
        <v>26</v>
      </c>
      <c r="AI2" s="39" t="s">
        <v>26</v>
      </c>
      <c r="AJ2" s="39" t="s">
        <v>26</v>
      </c>
      <c r="AK2" s="39" t="s">
        <v>26</v>
      </c>
      <c r="AL2" s="39" t="s">
        <v>26</v>
      </c>
      <c r="AM2" s="39" t="s">
        <v>26</v>
      </c>
      <c r="AN2" s="32" t="s">
        <v>26</v>
      </c>
      <c r="AO2" s="32" t="s">
        <v>26</v>
      </c>
      <c r="AP2" s="32" t="s">
        <v>26</v>
      </c>
      <c r="AQ2" s="33" t="s">
        <v>26</v>
      </c>
      <c r="AR2" s="33" t="s">
        <v>26</v>
      </c>
      <c r="AS2" s="33" t="s">
        <v>26</v>
      </c>
    </row>
    <row r="3" customHeight="1" spans="1:45">
      <c r="A3" s="12">
        <v>1</v>
      </c>
      <c r="B3" s="13" t="s">
        <v>27</v>
      </c>
      <c r="C3" s="14" t="s">
        <v>28</v>
      </c>
      <c r="D3" s="15" t="s">
        <v>29</v>
      </c>
      <c r="E3" s="15" t="s">
        <v>30</v>
      </c>
      <c r="F3" s="16">
        <v>8200</v>
      </c>
      <c r="G3" s="16">
        <v>8400</v>
      </c>
      <c r="H3" s="16">
        <v>9600</v>
      </c>
      <c r="I3" s="16">
        <v>9500</v>
      </c>
      <c r="J3" s="16">
        <v>8700</v>
      </c>
      <c r="K3" s="24">
        <v>9500</v>
      </c>
      <c r="L3" s="16">
        <v>11500</v>
      </c>
      <c r="M3" s="25">
        <v>11500</v>
      </c>
      <c r="N3" s="25">
        <v>11500</v>
      </c>
      <c r="O3" s="25">
        <v>10300</v>
      </c>
      <c r="P3" s="25">
        <v>11900</v>
      </c>
      <c r="Q3" s="25">
        <v>12000</v>
      </c>
      <c r="R3" s="26">
        <v>11500</v>
      </c>
      <c r="S3" s="34">
        <v>14500</v>
      </c>
      <c r="T3" s="34">
        <v>21300</v>
      </c>
      <c r="U3" s="34">
        <v>19000</v>
      </c>
      <c r="V3" s="34">
        <v>7550</v>
      </c>
      <c r="W3" s="25">
        <v>7690</v>
      </c>
      <c r="X3" s="25">
        <v>7288</v>
      </c>
      <c r="Y3" s="25">
        <v>6550</v>
      </c>
      <c r="Z3" s="25">
        <f>F3/7.1225</f>
        <v>1151.28115128115</v>
      </c>
      <c r="AA3" s="25">
        <f>G3/7.2081</f>
        <v>1165.3556415699</v>
      </c>
      <c r="AB3" s="25">
        <f>H3/7.0992</f>
        <v>1352.26504394861</v>
      </c>
      <c r="AC3" s="25">
        <f>I3/6.8821</f>
        <v>1380.39261271995</v>
      </c>
      <c r="AD3" s="25">
        <f>J3/6.7467</f>
        <v>1289.51932055672</v>
      </c>
      <c r="AE3" s="25">
        <f>K3/6.6863</f>
        <v>1420.81569777007</v>
      </c>
      <c r="AF3" s="26">
        <f t="shared" ref="AF3:AF44" si="0">L3/6.6651</f>
        <v>1725.40547028552</v>
      </c>
      <c r="AG3" s="40">
        <f t="shared" ref="AG3:AG37" si="1">M3/6.5672</f>
        <v>1751.12681203557</v>
      </c>
      <c r="AH3" s="40">
        <f t="shared" ref="AH3:AH35" si="2">N3/6.3509</f>
        <v>1810.76697790864</v>
      </c>
      <c r="AI3" s="40">
        <f t="shared" ref="AI3:AI35" si="3">O3/6.3014</f>
        <v>1634.55739994287</v>
      </c>
      <c r="AJ3" s="40">
        <f t="shared" ref="AJ3:AJ35" si="4">P3/6.358</f>
        <v>1871.6577540107</v>
      </c>
      <c r="AK3" s="40">
        <f t="shared" ref="AK3:AK35" si="5">Q3/6.3794</f>
        <v>1881.05464463743</v>
      </c>
      <c r="AL3" s="25">
        <f t="shared" ref="AL3:AL35" si="6">R3/6.3693</f>
        <v>1805.53593016501</v>
      </c>
      <c r="AM3" s="25">
        <f t="shared" ref="AM3:AM35" si="7">S3/6.4192</f>
        <v>2258.84845463609</v>
      </c>
      <c r="AN3" s="34">
        <f t="shared" ref="AN3:AN35" si="8">T3/6.4604</f>
        <v>3297.00947309764</v>
      </c>
      <c r="AO3" s="34">
        <f t="shared" ref="AO3:AO34" si="9">U3/6.468</f>
        <v>2937.53865182437</v>
      </c>
      <c r="AP3" s="34">
        <f t="shared" ref="AP3:AP34" si="10">V3/6.466</f>
        <v>1167.64614908753</v>
      </c>
      <c r="AQ3" s="25">
        <v>1188.39728631257</v>
      </c>
      <c r="AR3" s="25">
        <v>1146.41666142327</v>
      </c>
      <c r="AS3" s="25">
        <v>1009.32275213807</v>
      </c>
    </row>
    <row r="4" customHeight="1" spans="1:45">
      <c r="A4" s="12">
        <v>2</v>
      </c>
      <c r="B4" s="13" t="s">
        <v>31</v>
      </c>
      <c r="C4" s="15" t="s">
        <v>32</v>
      </c>
      <c r="D4" s="15" t="s">
        <v>33</v>
      </c>
      <c r="E4" s="15" t="s">
        <v>30</v>
      </c>
      <c r="F4" s="16">
        <v>35500</v>
      </c>
      <c r="G4" s="16">
        <v>37500</v>
      </c>
      <c r="H4" s="16">
        <v>38000</v>
      </c>
      <c r="I4" s="16">
        <v>38000</v>
      </c>
      <c r="J4" s="16">
        <v>38500</v>
      </c>
      <c r="K4" s="16">
        <v>36800</v>
      </c>
      <c r="L4" s="16">
        <v>36800</v>
      </c>
      <c r="M4" s="25">
        <v>38500</v>
      </c>
      <c r="N4" s="25">
        <v>36500</v>
      </c>
      <c r="O4" s="25">
        <v>35800</v>
      </c>
      <c r="P4" s="25">
        <v>29000</v>
      </c>
      <c r="Q4" s="25">
        <v>28500</v>
      </c>
      <c r="R4" s="26">
        <v>28000</v>
      </c>
      <c r="S4" s="34">
        <v>27500</v>
      </c>
      <c r="T4" s="34">
        <v>29000</v>
      </c>
      <c r="U4" s="34">
        <v>28000</v>
      </c>
      <c r="V4" s="34">
        <v>31000</v>
      </c>
      <c r="W4" s="25">
        <v>32000</v>
      </c>
      <c r="X4" s="25">
        <v>32000</v>
      </c>
      <c r="Y4" s="25">
        <v>30000</v>
      </c>
      <c r="Z4" s="25">
        <f t="shared" ref="Z4:Z44" si="11">F4/7.1225</f>
        <v>4984.20498420498</v>
      </c>
      <c r="AA4" s="25">
        <f t="shared" ref="AA4:AA44" si="12">G4/7.2081</f>
        <v>5202.48054272277</v>
      </c>
      <c r="AB4" s="25">
        <f t="shared" ref="AB4:AB44" si="13">H4/7.0992</f>
        <v>5352.71579896326</v>
      </c>
      <c r="AC4" s="25">
        <f t="shared" ref="AC4:AC44" si="14">I4/6.8821</f>
        <v>5521.57045087982</v>
      </c>
      <c r="AD4" s="25">
        <f t="shared" ref="AD4:AD44" si="15">J4/6.7467</f>
        <v>5706.49354499237</v>
      </c>
      <c r="AE4" s="25">
        <f t="shared" ref="AE4:AE44" si="16">K4/6.6863</f>
        <v>5503.79133451984</v>
      </c>
      <c r="AF4" s="26">
        <f t="shared" si="0"/>
        <v>5521.29750491365</v>
      </c>
      <c r="AG4" s="40">
        <f t="shared" si="1"/>
        <v>5862.46802290169</v>
      </c>
      <c r="AH4" s="40">
        <f t="shared" si="2"/>
        <v>5747.21692988395</v>
      </c>
      <c r="AI4" s="40">
        <f t="shared" si="3"/>
        <v>5681.27717650046</v>
      </c>
      <c r="AJ4" s="40">
        <f t="shared" si="4"/>
        <v>4561.1827618748</v>
      </c>
      <c r="AK4" s="40">
        <f t="shared" si="5"/>
        <v>4467.50478101389</v>
      </c>
      <c r="AL4" s="25">
        <f t="shared" si="6"/>
        <v>4396.08748214089</v>
      </c>
      <c r="AM4" s="25">
        <f t="shared" si="7"/>
        <v>4284.02293120638</v>
      </c>
      <c r="AN4" s="34">
        <f t="shared" si="8"/>
        <v>4488.8861370813</v>
      </c>
      <c r="AO4" s="34">
        <f t="shared" si="9"/>
        <v>4329.00432900433</v>
      </c>
      <c r="AP4" s="34">
        <f t="shared" si="10"/>
        <v>4794.30869161769</v>
      </c>
      <c r="AQ4" s="25">
        <v>4945.21627594307</v>
      </c>
      <c r="AR4" s="25">
        <v>5033.66261876298</v>
      </c>
      <c r="AS4" s="25">
        <v>4622.85229986902</v>
      </c>
    </row>
    <row r="5" ht="13.5" customHeight="1" spans="1:45">
      <c r="A5" s="12">
        <v>3</v>
      </c>
      <c r="B5" s="13" t="s">
        <v>34</v>
      </c>
      <c r="C5" s="15" t="s">
        <v>35</v>
      </c>
      <c r="D5" s="15" t="s">
        <v>36</v>
      </c>
      <c r="E5" s="15" t="s">
        <v>30</v>
      </c>
      <c r="F5" s="16">
        <v>70000</v>
      </c>
      <c r="G5" s="16">
        <v>70000</v>
      </c>
      <c r="H5" s="16">
        <v>70000</v>
      </c>
      <c r="I5" s="16">
        <v>65000</v>
      </c>
      <c r="J5" s="16">
        <v>73000</v>
      </c>
      <c r="K5" s="16">
        <v>76000</v>
      </c>
      <c r="L5" s="26">
        <v>50000</v>
      </c>
      <c r="M5" s="25">
        <v>34500</v>
      </c>
      <c r="N5" s="25">
        <v>40000</v>
      </c>
      <c r="O5" s="25">
        <v>40000</v>
      </c>
      <c r="P5" s="25">
        <v>40500</v>
      </c>
      <c r="Q5" s="25">
        <v>41000</v>
      </c>
      <c r="R5" s="26">
        <v>42000</v>
      </c>
      <c r="S5" s="34">
        <v>45000</v>
      </c>
      <c r="T5" s="34">
        <v>40000</v>
      </c>
      <c r="U5" s="34">
        <v>40000</v>
      </c>
      <c r="V5" s="34">
        <v>40000</v>
      </c>
      <c r="W5" s="25">
        <v>42000</v>
      </c>
      <c r="X5" s="25">
        <v>42000</v>
      </c>
      <c r="Y5" s="25">
        <v>42800</v>
      </c>
      <c r="Z5" s="25">
        <f t="shared" si="11"/>
        <v>9828.00982800983</v>
      </c>
      <c r="AA5" s="25">
        <f t="shared" si="12"/>
        <v>9711.29701308251</v>
      </c>
      <c r="AB5" s="25">
        <f t="shared" si="13"/>
        <v>9860.26594545864</v>
      </c>
      <c r="AC5" s="25">
        <f t="shared" si="14"/>
        <v>9444.79156071548</v>
      </c>
      <c r="AD5" s="25">
        <f t="shared" si="15"/>
        <v>10820.1046437518</v>
      </c>
      <c r="AE5" s="25">
        <f t="shared" si="16"/>
        <v>11366.5255821605</v>
      </c>
      <c r="AF5" s="26">
        <f t="shared" si="0"/>
        <v>7501.76291428486</v>
      </c>
      <c r="AG5" s="40">
        <f t="shared" si="1"/>
        <v>5253.38043610671</v>
      </c>
      <c r="AH5" s="40">
        <f t="shared" si="2"/>
        <v>6298.3199231605</v>
      </c>
      <c r="AI5" s="40">
        <f t="shared" si="3"/>
        <v>6347.79572793348</v>
      </c>
      <c r="AJ5" s="40">
        <f t="shared" si="4"/>
        <v>6369.92765020447</v>
      </c>
      <c r="AK5" s="40">
        <f t="shared" si="5"/>
        <v>6426.93670251121</v>
      </c>
      <c r="AL5" s="25">
        <f t="shared" si="6"/>
        <v>6594.13122321134</v>
      </c>
      <c r="AM5" s="25">
        <f t="shared" si="7"/>
        <v>7010.21934197408</v>
      </c>
      <c r="AN5" s="34">
        <f t="shared" si="8"/>
        <v>6191.56708562937</v>
      </c>
      <c r="AO5" s="34">
        <f t="shared" si="9"/>
        <v>6184.29189857761</v>
      </c>
      <c r="AP5" s="34">
        <f t="shared" si="10"/>
        <v>6186.20476337767</v>
      </c>
      <c r="AQ5" s="25">
        <v>6490.59636217528</v>
      </c>
      <c r="AR5" s="25">
        <v>6606.68218712641</v>
      </c>
      <c r="AS5" s="25">
        <v>6595.26928114647</v>
      </c>
    </row>
    <row r="6" customHeight="1" spans="1:45">
      <c r="A6" s="12">
        <v>4</v>
      </c>
      <c r="B6" s="13" t="s">
        <v>37</v>
      </c>
      <c r="C6" s="14" t="s">
        <v>38</v>
      </c>
      <c r="D6" s="15" t="s">
        <v>39</v>
      </c>
      <c r="E6" s="15" t="s">
        <v>30</v>
      </c>
      <c r="F6" s="16">
        <v>52000</v>
      </c>
      <c r="G6" s="16">
        <v>53000</v>
      </c>
      <c r="H6" s="16">
        <v>48700</v>
      </c>
      <c r="I6" s="16">
        <v>48000</v>
      </c>
      <c r="J6" s="16">
        <v>55000</v>
      </c>
      <c r="K6" s="16">
        <v>60000</v>
      </c>
      <c r="L6" s="16">
        <v>60000</v>
      </c>
      <c r="M6" s="25">
        <v>53200</v>
      </c>
      <c r="N6" s="25">
        <v>55300</v>
      </c>
      <c r="O6" s="25">
        <v>53500</v>
      </c>
      <c r="P6" s="25">
        <v>57000</v>
      </c>
      <c r="Q6" s="25">
        <v>60000</v>
      </c>
      <c r="R6" s="26">
        <v>59000</v>
      </c>
      <c r="S6" s="34">
        <v>59000</v>
      </c>
      <c r="T6" s="34">
        <v>45000</v>
      </c>
      <c r="U6" s="34">
        <v>45000</v>
      </c>
      <c r="V6" s="34">
        <v>45000</v>
      </c>
      <c r="W6" s="25">
        <v>48000</v>
      </c>
      <c r="X6" s="25">
        <v>53000</v>
      </c>
      <c r="Y6" s="25">
        <v>55800</v>
      </c>
      <c r="Z6" s="25">
        <f t="shared" si="11"/>
        <v>7300.8073008073</v>
      </c>
      <c r="AA6" s="25">
        <f t="shared" si="12"/>
        <v>7352.83916704818</v>
      </c>
      <c r="AB6" s="25">
        <f t="shared" si="13"/>
        <v>6859.92787919766</v>
      </c>
      <c r="AC6" s="25">
        <f t="shared" si="14"/>
        <v>6974.61530637451</v>
      </c>
      <c r="AD6" s="25">
        <f t="shared" si="15"/>
        <v>8152.13363570338</v>
      </c>
      <c r="AE6" s="25">
        <f t="shared" si="16"/>
        <v>8973.57282802148</v>
      </c>
      <c r="AF6" s="26">
        <f t="shared" si="0"/>
        <v>9002.11549714183</v>
      </c>
      <c r="AG6" s="40">
        <f t="shared" si="1"/>
        <v>8100.86490437325</v>
      </c>
      <c r="AH6" s="40">
        <f t="shared" si="2"/>
        <v>8707.42729376939</v>
      </c>
      <c r="AI6" s="40">
        <f t="shared" si="3"/>
        <v>8490.17678611102</v>
      </c>
      <c r="AJ6" s="40">
        <f t="shared" si="4"/>
        <v>8965.08335954703</v>
      </c>
      <c r="AK6" s="40">
        <f t="shared" si="5"/>
        <v>9405.27322318713</v>
      </c>
      <c r="AL6" s="25">
        <f t="shared" si="6"/>
        <v>9263.18433736831</v>
      </c>
      <c r="AM6" s="25">
        <f t="shared" si="7"/>
        <v>9191.17647058824</v>
      </c>
      <c r="AN6" s="34">
        <f t="shared" si="8"/>
        <v>6965.51297133304</v>
      </c>
      <c r="AO6" s="34">
        <f t="shared" si="9"/>
        <v>6957.32838589981</v>
      </c>
      <c r="AP6" s="34">
        <f t="shared" si="10"/>
        <v>6959.48035879988</v>
      </c>
      <c r="AQ6" s="25">
        <v>7417.8244139146</v>
      </c>
      <c r="AR6" s="25">
        <v>8337.00371232618</v>
      </c>
      <c r="AS6" s="25">
        <v>8598.50527775638</v>
      </c>
    </row>
    <row r="7" customHeight="1" spans="1:45">
      <c r="A7" s="12">
        <v>5</v>
      </c>
      <c r="B7" s="13" t="s">
        <v>40</v>
      </c>
      <c r="C7" s="14" t="s">
        <v>41</v>
      </c>
      <c r="D7" s="15" t="s">
        <v>42</v>
      </c>
      <c r="E7" s="15" t="s">
        <v>30</v>
      </c>
      <c r="F7" s="16">
        <v>3800</v>
      </c>
      <c r="G7" s="16">
        <v>4000</v>
      </c>
      <c r="H7" s="16">
        <v>3750</v>
      </c>
      <c r="I7" s="16">
        <v>4150</v>
      </c>
      <c r="J7" s="16">
        <v>3850</v>
      </c>
      <c r="K7" s="16">
        <v>4200</v>
      </c>
      <c r="L7" s="16">
        <v>4400</v>
      </c>
      <c r="M7" s="25">
        <v>4400</v>
      </c>
      <c r="N7" s="25">
        <v>4600</v>
      </c>
      <c r="O7" s="25">
        <v>4100</v>
      </c>
      <c r="P7" s="25">
        <v>4100</v>
      </c>
      <c r="Q7" s="25">
        <v>4100</v>
      </c>
      <c r="R7" s="26">
        <v>4500</v>
      </c>
      <c r="S7" s="34">
        <v>4500</v>
      </c>
      <c r="T7" s="34">
        <v>4200</v>
      </c>
      <c r="U7" s="34">
        <v>3900</v>
      </c>
      <c r="V7" s="34">
        <v>3900</v>
      </c>
      <c r="W7" s="25">
        <v>3800</v>
      </c>
      <c r="X7" s="25">
        <v>4250</v>
      </c>
      <c r="Y7" s="25">
        <v>4150</v>
      </c>
      <c r="Z7" s="25">
        <f t="shared" si="11"/>
        <v>533.520533520534</v>
      </c>
      <c r="AA7" s="25">
        <f t="shared" si="12"/>
        <v>554.931257890429</v>
      </c>
      <c r="AB7" s="25">
        <f t="shared" si="13"/>
        <v>528.228532792427</v>
      </c>
      <c r="AC7" s="25">
        <f t="shared" si="14"/>
        <v>603.013615030296</v>
      </c>
      <c r="AD7" s="25">
        <f t="shared" si="15"/>
        <v>570.649354499237</v>
      </c>
      <c r="AE7" s="25">
        <f t="shared" si="16"/>
        <v>628.150097961503</v>
      </c>
      <c r="AF7" s="26">
        <f t="shared" si="0"/>
        <v>660.155136457067</v>
      </c>
      <c r="AG7" s="40">
        <f t="shared" si="1"/>
        <v>669.996345474479</v>
      </c>
      <c r="AH7" s="40">
        <f t="shared" si="2"/>
        <v>724.306791163457</v>
      </c>
      <c r="AI7" s="40">
        <f t="shared" si="3"/>
        <v>650.649062113181</v>
      </c>
      <c r="AJ7" s="40">
        <f t="shared" si="4"/>
        <v>644.856873230576</v>
      </c>
      <c r="AK7" s="40">
        <f t="shared" si="5"/>
        <v>642.693670251121</v>
      </c>
      <c r="AL7" s="25">
        <f t="shared" si="6"/>
        <v>706.514059629787</v>
      </c>
      <c r="AM7" s="25">
        <f t="shared" si="7"/>
        <v>701.021934197408</v>
      </c>
      <c r="AN7" s="34">
        <f t="shared" si="8"/>
        <v>650.114543991084</v>
      </c>
      <c r="AO7" s="34">
        <f t="shared" si="9"/>
        <v>602.968460111317</v>
      </c>
      <c r="AP7" s="34">
        <f t="shared" si="10"/>
        <v>603.154964429323</v>
      </c>
      <c r="AQ7" s="25">
        <v>587.244432768239</v>
      </c>
      <c r="AR7" s="25">
        <v>668.533316554458</v>
      </c>
      <c r="AS7" s="25">
        <v>639.494568148548</v>
      </c>
    </row>
    <row r="8" customHeight="1" spans="1:45">
      <c r="A8" s="12">
        <v>6</v>
      </c>
      <c r="B8" s="13" t="s">
        <v>43</v>
      </c>
      <c r="C8" s="14" t="s">
        <v>44</v>
      </c>
      <c r="D8" s="15" t="s">
        <v>45</v>
      </c>
      <c r="E8" s="15" t="s">
        <v>30</v>
      </c>
      <c r="F8" s="16">
        <v>8800</v>
      </c>
      <c r="G8" s="16">
        <v>10000</v>
      </c>
      <c r="H8" s="16">
        <v>17600</v>
      </c>
      <c r="I8" s="16">
        <v>16500</v>
      </c>
      <c r="J8" s="16">
        <v>15500</v>
      </c>
      <c r="K8" s="16">
        <v>15500</v>
      </c>
      <c r="L8" s="16">
        <v>15500</v>
      </c>
      <c r="M8" s="27">
        <v>16800</v>
      </c>
      <c r="N8" s="27">
        <v>18000</v>
      </c>
      <c r="O8" s="25">
        <v>18000</v>
      </c>
      <c r="P8" s="25">
        <v>18000</v>
      </c>
      <c r="Q8" s="26">
        <v>18000</v>
      </c>
      <c r="R8" s="26">
        <v>18000</v>
      </c>
      <c r="S8" s="34">
        <v>18500</v>
      </c>
      <c r="T8" s="34">
        <v>22500</v>
      </c>
      <c r="U8" s="34">
        <v>25000</v>
      </c>
      <c r="V8" s="34">
        <v>20000</v>
      </c>
      <c r="W8" s="25">
        <v>10500</v>
      </c>
      <c r="X8" s="25">
        <v>9600</v>
      </c>
      <c r="Y8" s="25">
        <v>8800</v>
      </c>
      <c r="Z8" s="25">
        <f t="shared" si="11"/>
        <v>1235.52123552124</v>
      </c>
      <c r="AA8" s="25">
        <f t="shared" si="12"/>
        <v>1387.32814472607</v>
      </c>
      <c r="AB8" s="25">
        <f t="shared" si="13"/>
        <v>2479.15258057246</v>
      </c>
      <c r="AC8" s="25">
        <f t="shared" si="14"/>
        <v>2397.52401156624</v>
      </c>
      <c r="AD8" s="25">
        <f t="shared" si="15"/>
        <v>2297.41947915277</v>
      </c>
      <c r="AE8" s="25">
        <f t="shared" si="16"/>
        <v>2318.17298057221</v>
      </c>
      <c r="AF8" s="26">
        <f t="shared" si="0"/>
        <v>2325.54650342831</v>
      </c>
      <c r="AG8" s="40">
        <f t="shared" si="1"/>
        <v>2558.16786453892</v>
      </c>
      <c r="AH8" s="40">
        <f t="shared" si="2"/>
        <v>2834.24396542222</v>
      </c>
      <c r="AI8" s="40">
        <f t="shared" si="3"/>
        <v>2856.50807757006</v>
      </c>
      <c r="AJ8" s="40">
        <f t="shared" si="4"/>
        <v>2831.07895564643</v>
      </c>
      <c r="AK8" s="40">
        <f t="shared" si="5"/>
        <v>2821.58196695614</v>
      </c>
      <c r="AL8" s="25">
        <f t="shared" si="6"/>
        <v>2826.05623851915</v>
      </c>
      <c r="AM8" s="25">
        <f t="shared" si="7"/>
        <v>2881.97906281157</v>
      </c>
      <c r="AN8" s="34">
        <f t="shared" si="8"/>
        <v>3482.75648566652</v>
      </c>
      <c r="AO8" s="34">
        <f t="shared" si="9"/>
        <v>3865.18243661101</v>
      </c>
      <c r="AP8" s="34">
        <f t="shared" si="10"/>
        <v>3093.10238168883</v>
      </c>
      <c r="AQ8" s="25">
        <v>1622.64909054382</v>
      </c>
      <c r="AR8" s="25">
        <v>1510.09878562889</v>
      </c>
      <c r="AS8" s="25">
        <v>1356.03667462825</v>
      </c>
    </row>
    <row r="9" customHeight="1" spans="1:45">
      <c r="A9" s="12">
        <v>7</v>
      </c>
      <c r="B9" s="13" t="s">
        <v>46</v>
      </c>
      <c r="C9" s="14" t="s">
        <v>47</v>
      </c>
      <c r="D9" s="15" t="s">
        <v>48</v>
      </c>
      <c r="E9" s="15" t="s">
        <v>30</v>
      </c>
      <c r="F9" s="16">
        <v>8500</v>
      </c>
      <c r="G9" s="16">
        <v>8500</v>
      </c>
      <c r="H9" s="16">
        <v>8500</v>
      </c>
      <c r="I9" s="16">
        <v>8000</v>
      </c>
      <c r="J9" s="16">
        <v>8500</v>
      </c>
      <c r="K9" s="16">
        <v>8500</v>
      </c>
      <c r="L9" s="16">
        <v>8500</v>
      </c>
      <c r="M9" s="25">
        <v>8500</v>
      </c>
      <c r="N9" s="25">
        <v>8500</v>
      </c>
      <c r="O9" s="25">
        <v>8900</v>
      </c>
      <c r="P9" s="25">
        <v>8500</v>
      </c>
      <c r="Q9" s="25">
        <v>8500</v>
      </c>
      <c r="R9" s="26">
        <v>9000</v>
      </c>
      <c r="S9" s="34">
        <v>8500</v>
      </c>
      <c r="T9" s="34">
        <v>11000</v>
      </c>
      <c r="U9" s="34">
        <v>7000</v>
      </c>
      <c r="V9" s="34">
        <v>5600</v>
      </c>
      <c r="W9" s="25">
        <v>5600</v>
      </c>
      <c r="X9" s="25">
        <v>5600</v>
      </c>
      <c r="Y9" s="25">
        <v>5580</v>
      </c>
      <c r="Z9" s="25">
        <f t="shared" si="11"/>
        <v>1193.40119340119</v>
      </c>
      <c r="AA9" s="25">
        <f t="shared" si="12"/>
        <v>1179.22892301716</v>
      </c>
      <c r="AB9" s="25">
        <f t="shared" si="13"/>
        <v>1197.31800766284</v>
      </c>
      <c r="AC9" s="25">
        <f t="shared" si="14"/>
        <v>1162.43588439575</v>
      </c>
      <c r="AD9" s="25">
        <f t="shared" si="15"/>
        <v>1259.87519824507</v>
      </c>
      <c r="AE9" s="25">
        <f t="shared" si="16"/>
        <v>1271.25615063638</v>
      </c>
      <c r="AF9" s="26">
        <f t="shared" si="0"/>
        <v>1275.29969542843</v>
      </c>
      <c r="AG9" s="40">
        <f t="shared" si="1"/>
        <v>1294.31112193933</v>
      </c>
      <c r="AH9" s="40">
        <f t="shared" si="2"/>
        <v>1338.39298367161</v>
      </c>
      <c r="AI9" s="40">
        <f t="shared" si="3"/>
        <v>1412.3845494652</v>
      </c>
      <c r="AJ9" s="40">
        <f t="shared" si="4"/>
        <v>1336.89839572193</v>
      </c>
      <c r="AK9" s="40">
        <f t="shared" si="5"/>
        <v>1332.41370661818</v>
      </c>
      <c r="AL9" s="25">
        <f t="shared" si="6"/>
        <v>1413.02811925957</v>
      </c>
      <c r="AM9" s="25">
        <f t="shared" si="7"/>
        <v>1324.15254237288</v>
      </c>
      <c r="AN9" s="34">
        <f t="shared" si="8"/>
        <v>1702.68094854808</v>
      </c>
      <c r="AO9" s="34">
        <f t="shared" si="9"/>
        <v>1082.25108225108</v>
      </c>
      <c r="AP9" s="34">
        <f t="shared" si="10"/>
        <v>866.068666872873</v>
      </c>
      <c r="AQ9" s="25">
        <v>865.412848290037</v>
      </c>
      <c r="AR9" s="25">
        <v>880.890958283521</v>
      </c>
      <c r="AS9" s="25">
        <v>859.850527775638</v>
      </c>
    </row>
    <row r="10" customHeight="1" spans="1:45">
      <c r="A10" s="12">
        <v>8</v>
      </c>
      <c r="B10" s="13" t="s">
        <v>49</v>
      </c>
      <c r="C10" s="14" t="s">
        <v>50</v>
      </c>
      <c r="D10" s="15" t="s">
        <v>51</v>
      </c>
      <c r="E10" s="15" t="s">
        <v>30</v>
      </c>
      <c r="F10" s="16">
        <v>24000</v>
      </c>
      <c r="G10" s="16">
        <v>23500</v>
      </c>
      <c r="H10" s="16">
        <v>24000</v>
      </c>
      <c r="I10" s="16">
        <v>24000</v>
      </c>
      <c r="J10" s="16">
        <v>24000</v>
      </c>
      <c r="K10" s="16">
        <v>23000</v>
      </c>
      <c r="L10" s="16">
        <v>18000</v>
      </c>
      <c r="M10" s="25">
        <v>16800</v>
      </c>
      <c r="N10" s="25">
        <v>18000</v>
      </c>
      <c r="O10" s="25">
        <v>18000</v>
      </c>
      <c r="P10" s="25">
        <v>17500</v>
      </c>
      <c r="Q10" s="25">
        <v>17000</v>
      </c>
      <c r="R10" s="26">
        <v>17000</v>
      </c>
      <c r="S10" s="34">
        <v>19000</v>
      </c>
      <c r="T10" s="34">
        <v>18500</v>
      </c>
      <c r="U10" s="34">
        <v>18000</v>
      </c>
      <c r="V10" s="34">
        <v>18000</v>
      </c>
      <c r="W10" s="25">
        <v>18000</v>
      </c>
      <c r="X10" s="25">
        <v>17900</v>
      </c>
      <c r="Y10" s="25">
        <v>17700</v>
      </c>
      <c r="Z10" s="25">
        <f t="shared" si="11"/>
        <v>3369.60336960337</v>
      </c>
      <c r="AA10" s="25">
        <f t="shared" si="12"/>
        <v>3260.22114010627</v>
      </c>
      <c r="AB10" s="25">
        <f t="shared" si="13"/>
        <v>3380.66260987154</v>
      </c>
      <c r="AC10" s="25">
        <f t="shared" si="14"/>
        <v>3487.30765318725</v>
      </c>
      <c r="AD10" s="25">
        <f t="shared" si="15"/>
        <v>3557.29467739784</v>
      </c>
      <c r="AE10" s="25">
        <f t="shared" si="16"/>
        <v>3439.8695840749</v>
      </c>
      <c r="AF10" s="26">
        <f t="shared" si="0"/>
        <v>2700.63464914255</v>
      </c>
      <c r="AG10" s="40">
        <f t="shared" si="1"/>
        <v>2558.16786453892</v>
      </c>
      <c r="AH10" s="40">
        <f t="shared" si="2"/>
        <v>2834.24396542222</v>
      </c>
      <c r="AI10" s="40">
        <f t="shared" si="3"/>
        <v>2856.50807757006</v>
      </c>
      <c r="AJ10" s="40">
        <f t="shared" si="4"/>
        <v>2752.43787354514</v>
      </c>
      <c r="AK10" s="40">
        <f t="shared" si="5"/>
        <v>2664.82741323635</v>
      </c>
      <c r="AL10" s="25">
        <f t="shared" si="6"/>
        <v>2669.05311415697</v>
      </c>
      <c r="AM10" s="25">
        <f t="shared" si="7"/>
        <v>2959.8703888335</v>
      </c>
      <c r="AN10" s="34">
        <f t="shared" si="8"/>
        <v>2863.59977710358</v>
      </c>
      <c r="AO10" s="34">
        <f t="shared" si="9"/>
        <v>2782.93135435993</v>
      </c>
      <c r="AP10" s="34">
        <f t="shared" si="10"/>
        <v>2783.79214351995</v>
      </c>
      <c r="AQ10" s="25">
        <v>2781.68415521798</v>
      </c>
      <c r="AR10" s="25">
        <v>2815.70502737054</v>
      </c>
      <c r="AS10" s="25">
        <v>2727.48285692272</v>
      </c>
    </row>
    <row r="11" customHeight="1" spans="1:45">
      <c r="A11" s="12">
        <v>9</v>
      </c>
      <c r="B11" s="13" t="s">
        <v>52</v>
      </c>
      <c r="C11" s="14" t="s">
        <v>53</v>
      </c>
      <c r="D11" s="15" t="s">
        <v>54</v>
      </c>
      <c r="E11" s="15" t="s">
        <v>30</v>
      </c>
      <c r="F11" s="16">
        <v>54000</v>
      </c>
      <c r="G11" s="16">
        <v>54000</v>
      </c>
      <c r="H11" s="16">
        <v>58500</v>
      </c>
      <c r="I11" s="16">
        <v>58000</v>
      </c>
      <c r="J11" s="16">
        <v>55000</v>
      </c>
      <c r="K11" s="16">
        <v>60000</v>
      </c>
      <c r="L11" s="16">
        <v>55000</v>
      </c>
      <c r="M11" s="26">
        <v>82000</v>
      </c>
      <c r="N11" s="26">
        <v>53000</v>
      </c>
      <c r="O11" s="26">
        <v>66000</v>
      </c>
      <c r="P11" s="26">
        <v>66000</v>
      </c>
      <c r="Q11" s="26">
        <v>66000</v>
      </c>
      <c r="R11" s="26">
        <v>66000</v>
      </c>
      <c r="S11" s="34">
        <v>65000</v>
      </c>
      <c r="T11" s="34">
        <v>52000</v>
      </c>
      <c r="U11" s="34">
        <v>51000</v>
      </c>
      <c r="V11" s="34">
        <v>49000</v>
      </c>
      <c r="W11" s="25">
        <v>50500</v>
      </c>
      <c r="X11" s="25">
        <v>54000</v>
      </c>
      <c r="Y11" s="25">
        <v>55000</v>
      </c>
      <c r="Z11" s="25">
        <f t="shared" si="11"/>
        <v>7581.60758160758</v>
      </c>
      <c r="AA11" s="25">
        <f t="shared" si="12"/>
        <v>7491.57198152079</v>
      </c>
      <c r="AB11" s="25">
        <f t="shared" si="13"/>
        <v>8240.36511156187</v>
      </c>
      <c r="AC11" s="25">
        <f t="shared" si="14"/>
        <v>8427.6601618692</v>
      </c>
      <c r="AD11" s="25">
        <f t="shared" si="15"/>
        <v>8152.13363570338</v>
      </c>
      <c r="AE11" s="25">
        <f t="shared" si="16"/>
        <v>8973.57282802148</v>
      </c>
      <c r="AF11" s="26">
        <f t="shared" si="0"/>
        <v>8251.93920571334</v>
      </c>
      <c r="AG11" s="40">
        <f t="shared" si="1"/>
        <v>12486.2955292971</v>
      </c>
      <c r="AH11" s="40">
        <f t="shared" si="2"/>
        <v>8345.27389818766</v>
      </c>
      <c r="AI11" s="40">
        <f t="shared" si="3"/>
        <v>10473.8629510902</v>
      </c>
      <c r="AJ11" s="40">
        <f t="shared" si="4"/>
        <v>10380.6228373702</v>
      </c>
      <c r="AK11" s="40">
        <f t="shared" si="5"/>
        <v>10345.8005455058</v>
      </c>
      <c r="AL11" s="25">
        <f t="shared" si="6"/>
        <v>10362.2062079035</v>
      </c>
      <c r="AM11" s="25">
        <f t="shared" si="7"/>
        <v>10125.8723828514</v>
      </c>
      <c r="AN11" s="34">
        <f t="shared" si="8"/>
        <v>8049.03721131818</v>
      </c>
      <c r="AO11" s="34">
        <f t="shared" si="9"/>
        <v>7884.97217068646</v>
      </c>
      <c r="AP11" s="34">
        <f t="shared" si="10"/>
        <v>7578.10083513764</v>
      </c>
      <c r="AQ11" s="25">
        <v>7804.16943547265</v>
      </c>
      <c r="AR11" s="25">
        <v>8494.30566916252</v>
      </c>
      <c r="AS11" s="25">
        <v>8475.22921642654</v>
      </c>
    </row>
    <row r="12" customHeight="1" spans="1:45">
      <c r="A12" s="12">
        <v>10</v>
      </c>
      <c r="B12" s="13" t="s">
        <v>55</v>
      </c>
      <c r="C12" s="14" t="s">
        <v>56</v>
      </c>
      <c r="D12" s="15" t="s">
        <v>57</v>
      </c>
      <c r="E12" s="15" t="s">
        <v>30</v>
      </c>
      <c r="F12" s="16">
        <v>41500</v>
      </c>
      <c r="G12" s="16">
        <v>41500</v>
      </c>
      <c r="H12" s="16">
        <v>41500</v>
      </c>
      <c r="I12" s="16">
        <v>41500</v>
      </c>
      <c r="J12" s="16">
        <v>41500</v>
      </c>
      <c r="K12" s="16">
        <v>41000</v>
      </c>
      <c r="L12" s="16">
        <v>42000</v>
      </c>
      <c r="M12" s="25">
        <v>40000</v>
      </c>
      <c r="N12" s="25">
        <v>36000</v>
      </c>
      <c r="O12" s="25">
        <v>36000</v>
      </c>
      <c r="P12" s="25">
        <v>40000</v>
      </c>
      <c r="Q12" s="25">
        <v>40500</v>
      </c>
      <c r="R12" s="35">
        <v>41000</v>
      </c>
      <c r="S12" s="34">
        <v>41000</v>
      </c>
      <c r="T12" s="34">
        <v>40800</v>
      </c>
      <c r="U12" s="34">
        <v>40500</v>
      </c>
      <c r="V12" s="34">
        <v>40000</v>
      </c>
      <c r="W12" s="25">
        <v>40000</v>
      </c>
      <c r="X12" s="25">
        <v>39500</v>
      </c>
      <c r="Y12" s="25">
        <v>40000</v>
      </c>
      <c r="Z12" s="25">
        <f t="shared" si="11"/>
        <v>5826.60582660583</v>
      </c>
      <c r="AA12" s="25">
        <f t="shared" si="12"/>
        <v>5757.4118006132</v>
      </c>
      <c r="AB12" s="25">
        <f t="shared" si="13"/>
        <v>5845.7290962362</v>
      </c>
      <c r="AC12" s="25">
        <f t="shared" si="14"/>
        <v>6030.13615030296</v>
      </c>
      <c r="AD12" s="25">
        <f t="shared" si="15"/>
        <v>6151.1553796671</v>
      </c>
      <c r="AE12" s="25">
        <f t="shared" si="16"/>
        <v>6131.94143248134</v>
      </c>
      <c r="AF12" s="26">
        <f t="shared" si="0"/>
        <v>6301.48084799928</v>
      </c>
      <c r="AG12" s="40">
        <f t="shared" si="1"/>
        <v>6090.87586794981</v>
      </c>
      <c r="AH12" s="40">
        <f t="shared" si="2"/>
        <v>5668.48793084445</v>
      </c>
      <c r="AI12" s="40">
        <f t="shared" si="3"/>
        <v>5713.01615514013</v>
      </c>
      <c r="AJ12" s="40">
        <f t="shared" si="4"/>
        <v>6291.28656810318</v>
      </c>
      <c r="AK12" s="40">
        <f t="shared" si="5"/>
        <v>6348.55942565131</v>
      </c>
      <c r="AL12" s="25">
        <f t="shared" si="6"/>
        <v>6437.12809884917</v>
      </c>
      <c r="AM12" s="25">
        <f t="shared" si="7"/>
        <v>6387.0887337986</v>
      </c>
      <c r="AN12" s="34">
        <f t="shared" si="8"/>
        <v>6315.39842734196</v>
      </c>
      <c r="AO12" s="34">
        <f t="shared" si="9"/>
        <v>6261.59554730983</v>
      </c>
      <c r="AP12" s="34">
        <f t="shared" si="10"/>
        <v>6186.20476337767</v>
      </c>
      <c r="AQ12" s="25">
        <v>6181.52034492883</v>
      </c>
      <c r="AR12" s="25">
        <v>6213.42729503555</v>
      </c>
      <c r="AS12" s="25">
        <v>6163.80306649203</v>
      </c>
    </row>
    <row r="13" customHeight="1" spans="1:45">
      <c r="A13" s="12">
        <v>11</v>
      </c>
      <c r="B13" s="13" t="s">
        <v>58</v>
      </c>
      <c r="C13" s="15" t="s">
        <v>59</v>
      </c>
      <c r="D13" s="15" t="s">
        <v>60</v>
      </c>
      <c r="E13" s="15" t="s">
        <v>30</v>
      </c>
      <c r="F13" s="16">
        <v>22000</v>
      </c>
      <c r="G13" s="16">
        <v>22000</v>
      </c>
      <c r="H13" s="16">
        <v>23000</v>
      </c>
      <c r="I13" s="16">
        <v>23000</v>
      </c>
      <c r="J13" s="16">
        <v>23000</v>
      </c>
      <c r="K13" s="16">
        <v>23000</v>
      </c>
      <c r="L13" s="16">
        <v>23000</v>
      </c>
      <c r="M13" s="25">
        <v>27500</v>
      </c>
      <c r="N13" s="25">
        <v>30000</v>
      </c>
      <c r="O13" s="25">
        <v>30000</v>
      </c>
      <c r="P13" s="25">
        <v>28500</v>
      </c>
      <c r="Q13" s="25">
        <v>29000</v>
      </c>
      <c r="R13" s="26">
        <v>30000</v>
      </c>
      <c r="S13" s="34">
        <v>30000</v>
      </c>
      <c r="T13" s="34">
        <v>28500</v>
      </c>
      <c r="U13" s="34">
        <v>24000</v>
      </c>
      <c r="V13" s="34">
        <v>24000</v>
      </c>
      <c r="W13" s="25">
        <v>23000</v>
      </c>
      <c r="X13" s="25">
        <v>23000</v>
      </c>
      <c r="Y13" s="25">
        <v>24000</v>
      </c>
      <c r="Z13" s="25">
        <f t="shared" si="11"/>
        <v>3088.80308880309</v>
      </c>
      <c r="AA13" s="25">
        <f t="shared" si="12"/>
        <v>3052.12191839736</v>
      </c>
      <c r="AB13" s="25">
        <f t="shared" si="13"/>
        <v>3239.80166779355</v>
      </c>
      <c r="AC13" s="25">
        <f t="shared" si="14"/>
        <v>3342.00316763778</v>
      </c>
      <c r="AD13" s="25">
        <f t="shared" si="15"/>
        <v>3409.0740658396</v>
      </c>
      <c r="AE13" s="25">
        <f t="shared" si="16"/>
        <v>3439.8695840749</v>
      </c>
      <c r="AF13" s="26">
        <f t="shared" si="0"/>
        <v>3450.81094057103</v>
      </c>
      <c r="AG13" s="40">
        <f t="shared" si="1"/>
        <v>4187.4771592155</v>
      </c>
      <c r="AH13" s="40">
        <f t="shared" si="2"/>
        <v>4723.73994237037</v>
      </c>
      <c r="AI13" s="40">
        <f t="shared" si="3"/>
        <v>4760.84679595011</v>
      </c>
      <c r="AJ13" s="40">
        <f t="shared" si="4"/>
        <v>4482.54167977351</v>
      </c>
      <c r="AK13" s="40">
        <f t="shared" si="5"/>
        <v>4545.88205787378</v>
      </c>
      <c r="AL13" s="25">
        <f t="shared" si="6"/>
        <v>4710.09373086524</v>
      </c>
      <c r="AM13" s="25">
        <f t="shared" si="7"/>
        <v>4673.47956131605</v>
      </c>
      <c r="AN13" s="34">
        <f t="shared" si="8"/>
        <v>4411.49154851093</v>
      </c>
      <c r="AO13" s="34">
        <f t="shared" si="9"/>
        <v>3710.57513914657</v>
      </c>
      <c r="AP13" s="34">
        <f t="shared" si="10"/>
        <v>3711.7228580266</v>
      </c>
      <c r="AQ13" s="25">
        <v>3554.37419833408</v>
      </c>
      <c r="AR13" s="25">
        <v>3617.94500723589</v>
      </c>
      <c r="AS13" s="25">
        <v>3698.28183989522</v>
      </c>
    </row>
    <row r="14" ht="12" customHeight="1" spans="1:45">
      <c r="A14" s="12">
        <v>12</v>
      </c>
      <c r="B14" s="13" t="s">
        <v>61</v>
      </c>
      <c r="C14" s="14" t="s">
        <v>62</v>
      </c>
      <c r="D14" s="15" t="s">
        <v>63</v>
      </c>
      <c r="E14" s="15" t="s">
        <v>30</v>
      </c>
      <c r="F14" s="16">
        <v>66000</v>
      </c>
      <c r="G14" s="16">
        <v>68000</v>
      </c>
      <c r="H14" s="16">
        <v>75000</v>
      </c>
      <c r="I14" s="16">
        <v>75000</v>
      </c>
      <c r="J14" s="16">
        <v>74600</v>
      </c>
      <c r="K14" s="16">
        <v>74800</v>
      </c>
      <c r="L14" s="16">
        <v>74800</v>
      </c>
      <c r="M14" s="25">
        <v>72000</v>
      </c>
      <c r="N14" s="25">
        <v>73000</v>
      </c>
      <c r="O14" s="25">
        <v>82000</v>
      </c>
      <c r="P14" s="25">
        <v>82000</v>
      </c>
      <c r="Q14" s="26">
        <v>82000</v>
      </c>
      <c r="R14" s="26">
        <v>82000</v>
      </c>
      <c r="S14" s="34">
        <v>82000</v>
      </c>
      <c r="T14" s="34">
        <v>78500</v>
      </c>
      <c r="U14" s="34">
        <v>70000</v>
      </c>
      <c r="V14" s="34">
        <v>62000</v>
      </c>
      <c r="W14" s="25">
        <v>61000</v>
      </c>
      <c r="X14" s="25">
        <v>60000</v>
      </c>
      <c r="Y14" s="25">
        <v>62000</v>
      </c>
      <c r="Z14" s="25">
        <f t="shared" si="11"/>
        <v>9266.40926640927</v>
      </c>
      <c r="AA14" s="25">
        <f t="shared" si="12"/>
        <v>9433.83138413729</v>
      </c>
      <c r="AB14" s="25">
        <f t="shared" si="13"/>
        <v>10564.5706558485</v>
      </c>
      <c r="AC14" s="25">
        <f t="shared" si="14"/>
        <v>10897.8364162102</v>
      </c>
      <c r="AD14" s="25">
        <f t="shared" si="15"/>
        <v>11057.2576222449</v>
      </c>
      <c r="AE14" s="25">
        <f t="shared" si="16"/>
        <v>11187.0541256001</v>
      </c>
      <c r="AF14" s="26">
        <f t="shared" si="0"/>
        <v>11222.6373197701</v>
      </c>
      <c r="AG14" s="40">
        <f t="shared" si="1"/>
        <v>10963.5765623097</v>
      </c>
      <c r="AH14" s="40">
        <f t="shared" si="2"/>
        <v>11494.4338597679</v>
      </c>
      <c r="AI14" s="40">
        <f t="shared" si="3"/>
        <v>13012.9812422636</v>
      </c>
      <c r="AJ14" s="40">
        <f t="shared" si="4"/>
        <v>12897.1374646115</v>
      </c>
      <c r="AK14" s="40">
        <f t="shared" si="5"/>
        <v>12853.8734050224</v>
      </c>
      <c r="AL14" s="25">
        <f t="shared" si="6"/>
        <v>12874.2561976983</v>
      </c>
      <c r="AM14" s="25">
        <f t="shared" si="7"/>
        <v>12774.1774675972</v>
      </c>
      <c r="AN14" s="34">
        <f t="shared" si="8"/>
        <v>12150.9504055476</v>
      </c>
      <c r="AO14" s="34">
        <f t="shared" si="9"/>
        <v>10822.5108225108</v>
      </c>
      <c r="AP14" s="34">
        <f t="shared" si="10"/>
        <v>9588.61738323539</v>
      </c>
      <c r="AQ14" s="25">
        <v>9426.81852601647</v>
      </c>
      <c r="AR14" s="25">
        <v>9438.11741018058</v>
      </c>
      <c r="AS14" s="25">
        <v>9553.89475306264</v>
      </c>
    </row>
    <row r="15" customHeight="1" spans="1:45">
      <c r="A15" s="12">
        <v>13</v>
      </c>
      <c r="B15" s="13" t="s">
        <v>64</v>
      </c>
      <c r="C15" s="14" t="s">
        <v>65</v>
      </c>
      <c r="D15" s="15" t="s">
        <v>66</v>
      </c>
      <c r="E15" s="15" t="s">
        <v>30</v>
      </c>
      <c r="F15" s="16">
        <v>40200</v>
      </c>
      <c r="G15" s="16">
        <v>41000</v>
      </c>
      <c r="H15" s="16">
        <v>41000</v>
      </c>
      <c r="I15" s="16">
        <v>42000</v>
      </c>
      <c r="J15" s="16">
        <v>41000</v>
      </c>
      <c r="K15" s="16">
        <v>42000</v>
      </c>
      <c r="L15" s="16">
        <v>42500</v>
      </c>
      <c r="M15" s="25">
        <v>46000</v>
      </c>
      <c r="N15" s="25">
        <v>47500</v>
      </c>
      <c r="O15" s="25">
        <v>48200</v>
      </c>
      <c r="P15" s="25">
        <v>47500</v>
      </c>
      <c r="Q15" s="25">
        <v>48000</v>
      </c>
      <c r="R15" s="26">
        <v>46000</v>
      </c>
      <c r="S15" s="34">
        <v>45000</v>
      </c>
      <c r="T15" s="34">
        <v>49700</v>
      </c>
      <c r="U15" s="34">
        <v>48000</v>
      </c>
      <c r="V15" s="34">
        <v>44000</v>
      </c>
      <c r="W15" s="25">
        <v>44000</v>
      </c>
      <c r="X15" s="25">
        <v>43000</v>
      </c>
      <c r="Y15" s="25">
        <v>39000</v>
      </c>
      <c r="Z15" s="25">
        <f t="shared" si="11"/>
        <v>5644.08564408564</v>
      </c>
      <c r="AA15" s="25">
        <f t="shared" si="12"/>
        <v>5688.0453933769</v>
      </c>
      <c r="AB15" s="25">
        <f t="shared" si="13"/>
        <v>5775.29862519721</v>
      </c>
      <c r="AC15" s="25">
        <f t="shared" si="14"/>
        <v>6102.78839307769</v>
      </c>
      <c r="AD15" s="25">
        <f t="shared" si="15"/>
        <v>6077.04507388798</v>
      </c>
      <c r="AE15" s="25">
        <f t="shared" si="16"/>
        <v>6281.50097961503</v>
      </c>
      <c r="AF15" s="26">
        <f t="shared" si="0"/>
        <v>6376.49847714213</v>
      </c>
      <c r="AG15" s="40">
        <f t="shared" si="1"/>
        <v>7004.50724814228</v>
      </c>
      <c r="AH15" s="40">
        <f t="shared" si="2"/>
        <v>7479.25490875309</v>
      </c>
      <c r="AI15" s="40">
        <f t="shared" si="3"/>
        <v>7649.09385215984</v>
      </c>
      <c r="AJ15" s="40">
        <f t="shared" si="4"/>
        <v>7470.90279962252</v>
      </c>
      <c r="AK15" s="40">
        <f t="shared" si="5"/>
        <v>7524.21857854971</v>
      </c>
      <c r="AL15" s="25">
        <f t="shared" si="6"/>
        <v>7222.14372066004</v>
      </c>
      <c r="AM15" s="25">
        <f t="shared" si="7"/>
        <v>7010.21934197408</v>
      </c>
      <c r="AN15" s="34">
        <f t="shared" si="8"/>
        <v>7693.0221038945</v>
      </c>
      <c r="AO15" s="34">
        <f t="shared" si="9"/>
        <v>7421.15027829314</v>
      </c>
      <c r="AP15" s="34">
        <f t="shared" si="10"/>
        <v>6804.82523971543</v>
      </c>
      <c r="AQ15" s="25">
        <v>6799.67237942172</v>
      </c>
      <c r="AR15" s="25">
        <v>6763.98414396275</v>
      </c>
      <c r="AS15" s="25">
        <v>6009.70798982973</v>
      </c>
    </row>
    <row r="16" customHeight="1" spans="1:45">
      <c r="A16" s="12">
        <v>14</v>
      </c>
      <c r="B16" s="13" t="s">
        <v>67</v>
      </c>
      <c r="C16" s="14" t="s">
        <v>68</v>
      </c>
      <c r="D16" s="15" t="s">
        <v>69</v>
      </c>
      <c r="E16" s="15" t="s">
        <v>30</v>
      </c>
      <c r="F16" s="16">
        <v>55000</v>
      </c>
      <c r="G16" s="16">
        <v>58000</v>
      </c>
      <c r="H16" s="16">
        <v>60000</v>
      </c>
      <c r="I16" s="16">
        <v>60000</v>
      </c>
      <c r="J16" s="16">
        <v>60000</v>
      </c>
      <c r="K16" s="16">
        <v>62000</v>
      </c>
      <c r="L16" s="16">
        <v>68000</v>
      </c>
      <c r="M16" s="25">
        <v>70000</v>
      </c>
      <c r="N16" s="25">
        <v>78000</v>
      </c>
      <c r="O16" s="25">
        <v>78000</v>
      </c>
      <c r="P16" s="25">
        <v>64000</v>
      </c>
      <c r="Q16" s="25">
        <v>64000</v>
      </c>
      <c r="R16" s="26">
        <v>65000</v>
      </c>
      <c r="S16" s="34">
        <v>75000</v>
      </c>
      <c r="T16" s="34">
        <v>70000</v>
      </c>
      <c r="U16" s="34">
        <v>70000</v>
      </c>
      <c r="V16" s="34">
        <v>70000</v>
      </c>
      <c r="W16" s="25">
        <v>70000</v>
      </c>
      <c r="X16" s="25">
        <v>70500</v>
      </c>
      <c r="Y16" s="25">
        <v>71000</v>
      </c>
      <c r="Z16" s="25">
        <f t="shared" si="11"/>
        <v>7722.00772200772</v>
      </c>
      <c r="AA16" s="25">
        <f t="shared" si="12"/>
        <v>8046.50323941122</v>
      </c>
      <c r="AB16" s="25">
        <f t="shared" si="13"/>
        <v>8451.65652467884</v>
      </c>
      <c r="AC16" s="25">
        <f t="shared" si="14"/>
        <v>8718.26913296813</v>
      </c>
      <c r="AD16" s="25">
        <f t="shared" si="15"/>
        <v>8893.2366934946</v>
      </c>
      <c r="AE16" s="25">
        <f t="shared" si="16"/>
        <v>9272.69192228886</v>
      </c>
      <c r="AF16" s="26">
        <f t="shared" si="0"/>
        <v>10202.3975634274</v>
      </c>
      <c r="AG16" s="40">
        <f t="shared" si="1"/>
        <v>10659.0327689122</v>
      </c>
      <c r="AH16" s="40">
        <f t="shared" si="2"/>
        <v>12281.723850163</v>
      </c>
      <c r="AI16" s="40">
        <f t="shared" si="3"/>
        <v>12378.2016694703</v>
      </c>
      <c r="AJ16" s="40">
        <f t="shared" si="4"/>
        <v>10066.0585089651</v>
      </c>
      <c r="AK16" s="40">
        <f t="shared" si="5"/>
        <v>10032.2914380663</v>
      </c>
      <c r="AL16" s="25">
        <f t="shared" si="6"/>
        <v>10205.2030835414</v>
      </c>
      <c r="AM16" s="25">
        <f t="shared" si="7"/>
        <v>11683.6989032901</v>
      </c>
      <c r="AN16" s="34">
        <f t="shared" si="8"/>
        <v>10835.2423998514</v>
      </c>
      <c r="AO16" s="34">
        <f t="shared" si="9"/>
        <v>10822.5108225108</v>
      </c>
      <c r="AP16" s="34">
        <f t="shared" si="10"/>
        <v>10825.8583359109</v>
      </c>
      <c r="AQ16" s="25">
        <v>10817.6606036255</v>
      </c>
      <c r="AR16" s="25">
        <v>11089.7879569622</v>
      </c>
      <c r="AS16" s="25">
        <v>10940.7504430233</v>
      </c>
    </row>
    <row r="17" customHeight="1" spans="1:45">
      <c r="A17" s="12">
        <v>15</v>
      </c>
      <c r="B17" s="13" t="s">
        <v>70</v>
      </c>
      <c r="C17" s="14" t="s">
        <v>71</v>
      </c>
      <c r="D17" s="15" t="s">
        <v>72</v>
      </c>
      <c r="E17" s="15" t="s">
        <v>30</v>
      </c>
      <c r="F17" s="16">
        <v>6000</v>
      </c>
      <c r="G17" s="16">
        <v>6000</v>
      </c>
      <c r="H17" s="16">
        <v>6500</v>
      </c>
      <c r="I17" s="16">
        <v>7500</v>
      </c>
      <c r="J17" s="16">
        <v>6500</v>
      </c>
      <c r="K17" s="16">
        <v>12000</v>
      </c>
      <c r="L17" s="16">
        <v>12000</v>
      </c>
      <c r="M17" s="25">
        <v>12000</v>
      </c>
      <c r="N17" s="25">
        <v>14500</v>
      </c>
      <c r="O17" s="25">
        <v>14500</v>
      </c>
      <c r="P17" s="25">
        <v>9500</v>
      </c>
      <c r="Q17" s="25">
        <v>9600</v>
      </c>
      <c r="R17" s="34">
        <v>10000</v>
      </c>
      <c r="S17" s="34">
        <v>10500</v>
      </c>
      <c r="T17" s="34">
        <v>9000</v>
      </c>
      <c r="U17" s="34">
        <v>8800</v>
      </c>
      <c r="V17" s="34">
        <v>8800</v>
      </c>
      <c r="W17" s="25">
        <v>9500</v>
      </c>
      <c r="X17" s="25">
        <v>9500</v>
      </c>
      <c r="Y17" s="25">
        <v>9800</v>
      </c>
      <c r="Z17" s="25">
        <f t="shared" si="11"/>
        <v>842.400842400842</v>
      </c>
      <c r="AA17" s="25">
        <f t="shared" si="12"/>
        <v>832.396886835643</v>
      </c>
      <c r="AB17" s="25">
        <f t="shared" si="13"/>
        <v>915.596123506874</v>
      </c>
      <c r="AC17" s="25">
        <f t="shared" si="14"/>
        <v>1089.78364162102</v>
      </c>
      <c r="AD17" s="25">
        <f t="shared" si="15"/>
        <v>963.433975128581</v>
      </c>
      <c r="AE17" s="25">
        <f t="shared" si="16"/>
        <v>1794.7145656043</v>
      </c>
      <c r="AF17" s="26">
        <f t="shared" si="0"/>
        <v>1800.42309942837</v>
      </c>
      <c r="AG17" s="40">
        <f t="shared" si="1"/>
        <v>1827.26276038494</v>
      </c>
      <c r="AH17" s="40">
        <f t="shared" si="2"/>
        <v>2283.14097214568</v>
      </c>
      <c r="AI17" s="40">
        <f t="shared" si="3"/>
        <v>2301.07595137588</v>
      </c>
      <c r="AJ17" s="40">
        <f t="shared" si="4"/>
        <v>1494.1805599245</v>
      </c>
      <c r="AK17" s="40">
        <f t="shared" si="5"/>
        <v>1504.84371570994</v>
      </c>
      <c r="AL17" s="25">
        <f t="shared" si="6"/>
        <v>1570.03124362175</v>
      </c>
      <c r="AM17" s="25">
        <f t="shared" si="7"/>
        <v>1635.71784646062</v>
      </c>
      <c r="AN17" s="34">
        <f t="shared" si="8"/>
        <v>1393.10259426661</v>
      </c>
      <c r="AO17" s="34">
        <f t="shared" si="9"/>
        <v>1360.54421768707</v>
      </c>
      <c r="AP17" s="34">
        <f t="shared" si="10"/>
        <v>1360.96504794309</v>
      </c>
      <c r="AQ17" s="25">
        <v>1468.1110819206</v>
      </c>
      <c r="AR17" s="25">
        <v>1494.36858994526</v>
      </c>
      <c r="AS17" s="25">
        <v>1510.13175129055</v>
      </c>
    </row>
    <row r="18" customHeight="1" spans="1:45">
      <c r="A18" s="12">
        <v>16</v>
      </c>
      <c r="B18" s="13" t="s">
        <v>73</v>
      </c>
      <c r="C18" s="14" t="s">
        <v>74</v>
      </c>
      <c r="D18" s="15" t="s">
        <v>75</v>
      </c>
      <c r="E18" s="15" t="s">
        <v>30</v>
      </c>
      <c r="F18" s="16">
        <v>16000</v>
      </c>
      <c r="G18" s="16">
        <v>16000</v>
      </c>
      <c r="H18" s="16">
        <v>16500</v>
      </c>
      <c r="I18" s="16">
        <v>17000</v>
      </c>
      <c r="J18" s="16">
        <v>17000</v>
      </c>
      <c r="K18" s="16">
        <v>15800</v>
      </c>
      <c r="L18" s="16">
        <v>15000</v>
      </c>
      <c r="M18" s="25">
        <v>15000</v>
      </c>
      <c r="N18" s="25">
        <v>14000</v>
      </c>
      <c r="O18" s="25">
        <v>13000</v>
      </c>
      <c r="P18" s="25">
        <v>13000</v>
      </c>
      <c r="Q18" s="25">
        <v>13000</v>
      </c>
      <c r="R18" s="35">
        <v>13000</v>
      </c>
      <c r="S18" s="34">
        <v>13000</v>
      </c>
      <c r="T18" s="34">
        <v>17500</v>
      </c>
      <c r="U18" s="34">
        <v>18500</v>
      </c>
      <c r="V18" s="34">
        <v>19000</v>
      </c>
      <c r="W18" s="25">
        <v>18000</v>
      </c>
      <c r="X18" s="25">
        <v>18000</v>
      </c>
      <c r="Y18" s="25">
        <v>18500</v>
      </c>
      <c r="Z18" s="25">
        <f t="shared" si="11"/>
        <v>2246.40224640225</v>
      </c>
      <c r="AA18" s="25">
        <f t="shared" si="12"/>
        <v>2219.72503156172</v>
      </c>
      <c r="AB18" s="25">
        <f t="shared" si="13"/>
        <v>2324.20554428668</v>
      </c>
      <c r="AC18" s="25">
        <f t="shared" si="14"/>
        <v>2470.17625434097</v>
      </c>
      <c r="AD18" s="25">
        <f t="shared" si="15"/>
        <v>2519.75039649014</v>
      </c>
      <c r="AE18" s="25">
        <f t="shared" si="16"/>
        <v>2363.04084471232</v>
      </c>
      <c r="AF18" s="26">
        <f t="shared" si="0"/>
        <v>2250.52887428546</v>
      </c>
      <c r="AG18" s="40">
        <f t="shared" si="1"/>
        <v>2284.07845048118</v>
      </c>
      <c r="AH18" s="40">
        <f t="shared" si="2"/>
        <v>2204.41197310617</v>
      </c>
      <c r="AI18" s="40">
        <f t="shared" si="3"/>
        <v>2063.03361157838</v>
      </c>
      <c r="AJ18" s="40">
        <f t="shared" si="4"/>
        <v>2044.66813463353</v>
      </c>
      <c r="AK18" s="40">
        <f t="shared" si="5"/>
        <v>2037.80919835721</v>
      </c>
      <c r="AL18" s="25">
        <f t="shared" si="6"/>
        <v>2041.04061670827</v>
      </c>
      <c r="AM18" s="25">
        <f t="shared" si="7"/>
        <v>2025.17447657029</v>
      </c>
      <c r="AN18" s="34">
        <f t="shared" si="8"/>
        <v>2708.81059996285</v>
      </c>
      <c r="AO18" s="34">
        <f t="shared" si="9"/>
        <v>2860.23500309215</v>
      </c>
      <c r="AP18" s="34">
        <f t="shared" si="10"/>
        <v>2938.44726260439</v>
      </c>
      <c r="AQ18" s="25">
        <v>2781.68415521798</v>
      </c>
      <c r="AR18" s="25">
        <v>2831.43522305417</v>
      </c>
      <c r="AS18" s="25">
        <v>2850.75891825256</v>
      </c>
    </row>
    <row r="19" customHeight="1" spans="1:45">
      <c r="A19" s="12">
        <v>17</v>
      </c>
      <c r="B19" s="13" t="s">
        <v>76</v>
      </c>
      <c r="C19" s="14" t="s">
        <v>77</v>
      </c>
      <c r="D19" s="15" t="s">
        <v>78</v>
      </c>
      <c r="E19" s="15" t="s">
        <v>30</v>
      </c>
      <c r="F19" s="16">
        <v>660000</v>
      </c>
      <c r="G19" s="16">
        <v>670000</v>
      </c>
      <c r="H19" s="16">
        <v>670000</v>
      </c>
      <c r="I19" s="16">
        <v>620000</v>
      </c>
      <c r="J19" s="16">
        <v>695000</v>
      </c>
      <c r="K19" s="16">
        <v>795000</v>
      </c>
      <c r="L19" s="16">
        <v>760000</v>
      </c>
      <c r="M19" s="27">
        <v>790000</v>
      </c>
      <c r="N19" s="27">
        <v>700000</v>
      </c>
      <c r="O19" s="25">
        <v>520000</v>
      </c>
      <c r="P19" s="25">
        <v>520000</v>
      </c>
      <c r="Q19" s="25">
        <v>520000</v>
      </c>
      <c r="R19" s="26">
        <v>560000</v>
      </c>
      <c r="S19" s="34">
        <v>400000</v>
      </c>
      <c r="T19" s="34">
        <v>297000</v>
      </c>
      <c r="U19" s="34">
        <v>287000</v>
      </c>
      <c r="V19" s="34">
        <v>255000</v>
      </c>
      <c r="W19" s="25">
        <v>252000</v>
      </c>
      <c r="X19" s="25">
        <v>260000</v>
      </c>
      <c r="Y19" s="25">
        <v>266000</v>
      </c>
      <c r="Z19" s="25">
        <f t="shared" si="11"/>
        <v>92664.0926640927</v>
      </c>
      <c r="AA19" s="25">
        <f t="shared" si="12"/>
        <v>92950.9856966468</v>
      </c>
      <c r="AB19" s="25">
        <f t="shared" si="13"/>
        <v>94376.831192247</v>
      </c>
      <c r="AC19" s="25">
        <f t="shared" si="14"/>
        <v>90088.7810406707</v>
      </c>
      <c r="AD19" s="25">
        <f t="shared" si="15"/>
        <v>103013.325032979</v>
      </c>
      <c r="AE19" s="25">
        <f t="shared" si="16"/>
        <v>118899.839971285</v>
      </c>
      <c r="AF19" s="26">
        <f t="shared" si="0"/>
        <v>114026.79629713</v>
      </c>
      <c r="AG19" s="40">
        <f t="shared" si="1"/>
        <v>120294.798392009</v>
      </c>
      <c r="AH19" s="40">
        <f t="shared" si="2"/>
        <v>110220.598655309</v>
      </c>
      <c r="AI19" s="40">
        <f t="shared" si="3"/>
        <v>82521.3444631352</v>
      </c>
      <c r="AJ19" s="40">
        <f t="shared" si="4"/>
        <v>81786.7253853413</v>
      </c>
      <c r="AK19" s="40">
        <f t="shared" si="5"/>
        <v>81512.3679342885</v>
      </c>
      <c r="AL19" s="25">
        <f t="shared" si="6"/>
        <v>87921.7496428179</v>
      </c>
      <c r="AM19" s="25">
        <f t="shared" si="7"/>
        <v>62313.0608175474</v>
      </c>
      <c r="AN19" s="34">
        <f t="shared" si="8"/>
        <v>45972.3856107981</v>
      </c>
      <c r="AO19" s="34">
        <f t="shared" si="9"/>
        <v>44372.2943722944</v>
      </c>
      <c r="AP19" s="34">
        <f t="shared" si="10"/>
        <v>39437.0553665326</v>
      </c>
      <c r="AQ19" s="25">
        <v>38943.5781730517</v>
      </c>
      <c r="AR19" s="25">
        <v>40898.5087774492</v>
      </c>
      <c r="AS19" s="25">
        <v>40989.290392172</v>
      </c>
    </row>
    <row r="20" customHeight="1" spans="1:45">
      <c r="A20" s="12">
        <v>18</v>
      </c>
      <c r="B20" s="13" t="s">
        <v>79</v>
      </c>
      <c r="C20" s="14" t="s">
        <v>80</v>
      </c>
      <c r="D20" s="15" t="s">
        <v>81</v>
      </c>
      <c r="E20" s="15" t="s">
        <v>30</v>
      </c>
      <c r="F20" s="16">
        <v>90000</v>
      </c>
      <c r="G20" s="16">
        <v>90000</v>
      </c>
      <c r="H20" s="16">
        <v>100000</v>
      </c>
      <c r="I20" s="16">
        <v>122100</v>
      </c>
      <c r="J20" s="16">
        <v>124000</v>
      </c>
      <c r="K20" s="16">
        <v>125500</v>
      </c>
      <c r="L20" s="16">
        <v>126200</v>
      </c>
      <c r="M20" s="25">
        <v>128000</v>
      </c>
      <c r="N20" s="25">
        <v>110000</v>
      </c>
      <c r="O20" s="25">
        <v>110000</v>
      </c>
      <c r="P20" s="25">
        <v>76000</v>
      </c>
      <c r="Q20" s="25">
        <v>76500</v>
      </c>
      <c r="R20" s="34">
        <v>75000</v>
      </c>
      <c r="S20" s="34">
        <v>73000</v>
      </c>
      <c r="T20" s="34">
        <v>71500</v>
      </c>
      <c r="U20" s="34">
        <v>71000</v>
      </c>
      <c r="V20" s="25">
        <v>71000</v>
      </c>
      <c r="W20" s="25">
        <v>71000</v>
      </c>
      <c r="X20" s="25">
        <v>71000</v>
      </c>
      <c r="Y20" s="25">
        <v>69000</v>
      </c>
      <c r="Z20" s="25">
        <f t="shared" si="11"/>
        <v>12636.0126360126</v>
      </c>
      <c r="AA20" s="25">
        <f t="shared" si="12"/>
        <v>12485.9533025346</v>
      </c>
      <c r="AB20" s="25">
        <f t="shared" si="13"/>
        <v>14086.0942077981</v>
      </c>
      <c r="AC20" s="25">
        <f t="shared" si="14"/>
        <v>17741.6776855902</v>
      </c>
      <c r="AD20" s="25">
        <f t="shared" si="15"/>
        <v>18379.3558332222</v>
      </c>
      <c r="AE20" s="25">
        <f t="shared" si="16"/>
        <v>18769.7231652783</v>
      </c>
      <c r="AF20" s="26">
        <f t="shared" si="0"/>
        <v>18934.449595655</v>
      </c>
      <c r="AG20" s="40">
        <f t="shared" si="1"/>
        <v>19490.8027774394</v>
      </c>
      <c r="AH20" s="40">
        <f t="shared" si="2"/>
        <v>17320.3797886914</v>
      </c>
      <c r="AI20" s="40">
        <f t="shared" si="3"/>
        <v>17456.4382518171</v>
      </c>
      <c r="AJ20" s="40">
        <f t="shared" si="4"/>
        <v>11953.444479396</v>
      </c>
      <c r="AK20" s="40">
        <f t="shared" si="5"/>
        <v>11991.7233595636</v>
      </c>
      <c r="AL20" s="25">
        <f t="shared" si="6"/>
        <v>11775.2343271631</v>
      </c>
      <c r="AM20" s="25">
        <f t="shared" si="7"/>
        <v>11372.1335992024</v>
      </c>
      <c r="AN20" s="34">
        <f t="shared" si="8"/>
        <v>11067.4261655625</v>
      </c>
      <c r="AO20" s="34">
        <f t="shared" si="9"/>
        <v>10977.1181199753</v>
      </c>
      <c r="AP20" s="34">
        <f t="shared" si="10"/>
        <v>10980.5134549954</v>
      </c>
      <c r="AQ20" s="25">
        <v>10972.1986122487</v>
      </c>
      <c r="AR20" s="25">
        <v>11168.4389353804</v>
      </c>
      <c r="AS20" s="25">
        <v>10632.5602896987</v>
      </c>
    </row>
    <row r="21" customHeight="1" spans="1:45">
      <c r="A21" s="12">
        <v>19</v>
      </c>
      <c r="B21" s="13" t="s">
        <v>82</v>
      </c>
      <c r="C21" s="14" t="s">
        <v>83</v>
      </c>
      <c r="D21" s="15" t="s">
        <v>84</v>
      </c>
      <c r="E21" s="15" t="s">
        <v>30</v>
      </c>
      <c r="F21" s="16">
        <v>3850</v>
      </c>
      <c r="G21" s="16">
        <v>3900</v>
      </c>
      <c r="H21" s="16">
        <v>3950</v>
      </c>
      <c r="I21" s="16">
        <v>3950</v>
      </c>
      <c r="J21" s="16">
        <v>4040</v>
      </c>
      <c r="K21" s="16">
        <v>4370</v>
      </c>
      <c r="L21" s="16">
        <v>4370</v>
      </c>
      <c r="M21" s="25">
        <v>4370</v>
      </c>
      <c r="N21" s="25">
        <v>4370</v>
      </c>
      <c r="O21" s="25">
        <v>4210</v>
      </c>
      <c r="P21" s="25">
        <v>4050</v>
      </c>
      <c r="Q21" s="25">
        <v>3800</v>
      </c>
      <c r="R21" s="26">
        <v>4250</v>
      </c>
      <c r="S21" s="34">
        <v>4100</v>
      </c>
      <c r="T21" s="34">
        <v>4500</v>
      </c>
      <c r="U21" s="34">
        <v>4500</v>
      </c>
      <c r="V21" s="34">
        <v>4000</v>
      </c>
      <c r="W21" s="25">
        <v>4200</v>
      </c>
      <c r="X21" s="25">
        <v>4500</v>
      </c>
      <c r="Y21" s="25">
        <v>4800</v>
      </c>
      <c r="Z21" s="25">
        <f t="shared" si="11"/>
        <v>540.540540540541</v>
      </c>
      <c r="AA21" s="25">
        <f t="shared" si="12"/>
        <v>541.057976443168</v>
      </c>
      <c r="AB21" s="25">
        <f t="shared" si="13"/>
        <v>556.400721208023</v>
      </c>
      <c r="AC21" s="25">
        <f t="shared" si="14"/>
        <v>573.952717920402</v>
      </c>
      <c r="AD21" s="25">
        <f t="shared" si="15"/>
        <v>598.811270695303</v>
      </c>
      <c r="AE21" s="25">
        <f t="shared" si="16"/>
        <v>653.575220974231</v>
      </c>
      <c r="AF21" s="26">
        <f t="shared" si="0"/>
        <v>655.654078708497</v>
      </c>
      <c r="AG21" s="40">
        <f t="shared" si="1"/>
        <v>665.428188573517</v>
      </c>
      <c r="AH21" s="40">
        <f t="shared" si="2"/>
        <v>688.091451605284</v>
      </c>
      <c r="AI21" s="40">
        <f t="shared" si="3"/>
        <v>668.105500364998</v>
      </c>
      <c r="AJ21" s="40">
        <f t="shared" si="4"/>
        <v>636.992765020447</v>
      </c>
      <c r="AK21" s="40">
        <f t="shared" si="5"/>
        <v>595.667304135185</v>
      </c>
      <c r="AL21" s="25">
        <f t="shared" si="6"/>
        <v>667.263278539243</v>
      </c>
      <c r="AM21" s="25">
        <f t="shared" si="7"/>
        <v>638.70887337986</v>
      </c>
      <c r="AN21" s="34">
        <f t="shared" si="8"/>
        <v>696.551297133305</v>
      </c>
      <c r="AO21" s="34">
        <f t="shared" si="9"/>
        <v>695.732838589981</v>
      </c>
      <c r="AP21" s="34">
        <f t="shared" si="10"/>
        <v>618.620476337767</v>
      </c>
      <c r="AQ21" s="25">
        <v>649.059636217528</v>
      </c>
      <c r="AR21" s="25">
        <v>707.858805763544</v>
      </c>
      <c r="AS21" s="25">
        <v>739.656367979043</v>
      </c>
    </row>
    <row r="22" customHeight="1" spans="1:45">
      <c r="A22" s="12">
        <v>20</v>
      </c>
      <c r="B22" s="13" t="s">
        <v>85</v>
      </c>
      <c r="C22" s="14" t="s">
        <v>86</v>
      </c>
      <c r="D22" s="15" t="s">
        <v>87</v>
      </c>
      <c r="E22" s="15" t="s">
        <v>30</v>
      </c>
      <c r="F22" s="16">
        <v>4500</v>
      </c>
      <c r="G22" s="16">
        <v>4500</v>
      </c>
      <c r="H22" s="16">
        <v>4500</v>
      </c>
      <c r="I22" s="16">
        <v>4400</v>
      </c>
      <c r="J22" s="16">
        <v>4400</v>
      </c>
      <c r="K22" s="16">
        <v>4650</v>
      </c>
      <c r="L22" s="16">
        <v>4500</v>
      </c>
      <c r="M22" s="25">
        <v>4400</v>
      </c>
      <c r="N22" s="25">
        <v>4400</v>
      </c>
      <c r="O22" s="25">
        <v>4300</v>
      </c>
      <c r="P22" s="25">
        <v>4300</v>
      </c>
      <c r="Q22" s="25">
        <v>4500</v>
      </c>
      <c r="R22" s="26">
        <v>5300</v>
      </c>
      <c r="S22" s="34">
        <v>5500</v>
      </c>
      <c r="T22" s="34">
        <v>6500</v>
      </c>
      <c r="U22" s="34">
        <v>4450</v>
      </c>
      <c r="V22" s="34">
        <v>4450</v>
      </c>
      <c r="W22" s="25">
        <v>4700</v>
      </c>
      <c r="X22" s="25">
        <v>4700</v>
      </c>
      <c r="Y22" s="25">
        <v>5000</v>
      </c>
      <c r="Z22" s="25">
        <f t="shared" si="11"/>
        <v>631.800631800632</v>
      </c>
      <c r="AA22" s="25">
        <f t="shared" si="12"/>
        <v>624.297665126732</v>
      </c>
      <c r="AB22" s="25">
        <f t="shared" si="13"/>
        <v>633.874239350913</v>
      </c>
      <c r="AC22" s="25">
        <f t="shared" si="14"/>
        <v>639.339736417663</v>
      </c>
      <c r="AD22" s="25">
        <f t="shared" si="15"/>
        <v>652.170690856271</v>
      </c>
      <c r="AE22" s="25">
        <f t="shared" si="16"/>
        <v>695.451894171664</v>
      </c>
      <c r="AF22" s="26">
        <f t="shared" si="0"/>
        <v>675.158662285637</v>
      </c>
      <c r="AG22" s="40">
        <f t="shared" si="1"/>
        <v>669.996345474479</v>
      </c>
      <c r="AH22" s="40">
        <f t="shared" si="2"/>
        <v>692.815191547655</v>
      </c>
      <c r="AI22" s="40">
        <f t="shared" si="3"/>
        <v>682.388040752849</v>
      </c>
      <c r="AJ22" s="40">
        <f t="shared" si="4"/>
        <v>676.313306071092</v>
      </c>
      <c r="AK22" s="40">
        <f t="shared" si="5"/>
        <v>705.395491739035</v>
      </c>
      <c r="AL22" s="25">
        <f t="shared" si="6"/>
        <v>832.116559119527</v>
      </c>
      <c r="AM22" s="25">
        <f t="shared" si="7"/>
        <v>856.804586241276</v>
      </c>
      <c r="AN22" s="34">
        <f t="shared" si="8"/>
        <v>1006.12965141477</v>
      </c>
      <c r="AO22" s="34">
        <f t="shared" si="9"/>
        <v>688.002473716759</v>
      </c>
      <c r="AP22" s="34">
        <f t="shared" si="10"/>
        <v>688.215279925766</v>
      </c>
      <c r="AQ22" s="25">
        <v>726.328640529138</v>
      </c>
      <c r="AR22" s="25">
        <v>739.319197130812</v>
      </c>
      <c r="AS22" s="25">
        <v>770.475383311503</v>
      </c>
    </row>
    <row r="23" customHeight="1" spans="1:45">
      <c r="A23" s="12">
        <v>21</v>
      </c>
      <c r="B23" s="13" t="s">
        <v>88</v>
      </c>
      <c r="C23" s="14" t="s">
        <v>89</v>
      </c>
      <c r="D23" s="15" t="s">
        <v>90</v>
      </c>
      <c r="E23" s="15" t="s">
        <v>30</v>
      </c>
      <c r="F23" s="16">
        <v>15000</v>
      </c>
      <c r="G23" s="16">
        <v>15500</v>
      </c>
      <c r="H23" s="16">
        <v>15500</v>
      </c>
      <c r="I23" s="16">
        <v>14500</v>
      </c>
      <c r="J23" s="16">
        <v>14850</v>
      </c>
      <c r="K23" s="16">
        <v>16100</v>
      </c>
      <c r="L23" s="16">
        <v>16100</v>
      </c>
      <c r="M23" s="25">
        <v>16100</v>
      </c>
      <c r="N23" s="25">
        <v>16100</v>
      </c>
      <c r="O23" s="25">
        <v>16100</v>
      </c>
      <c r="P23" s="25">
        <v>16100</v>
      </c>
      <c r="Q23" s="25">
        <v>17000</v>
      </c>
      <c r="R23" s="26">
        <v>16100</v>
      </c>
      <c r="S23" s="34">
        <v>14000</v>
      </c>
      <c r="T23" s="34">
        <v>12500</v>
      </c>
      <c r="U23" s="34">
        <v>14500</v>
      </c>
      <c r="V23" s="34">
        <v>16000</v>
      </c>
      <c r="W23" s="25">
        <v>16000</v>
      </c>
      <c r="X23" s="25">
        <v>15500</v>
      </c>
      <c r="Y23" s="25">
        <v>15500</v>
      </c>
      <c r="Z23" s="25">
        <f t="shared" si="11"/>
        <v>2106.00210600211</v>
      </c>
      <c r="AA23" s="25">
        <f t="shared" si="12"/>
        <v>2150.35862432541</v>
      </c>
      <c r="AB23" s="25">
        <f t="shared" si="13"/>
        <v>2183.3446022087</v>
      </c>
      <c r="AC23" s="25">
        <f t="shared" si="14"/>
        <v>2106.9150404673</v>
      </c>
      <c r="AD23" s="25">
        <f t="shared" si="15"/>
        <v>2201.07608163991</v>
      </c>
      <c r="AE23" s="25">
        <f t="shared" si="16"/>
        <v>2407.90870885243</v>
      </c>
      <c r="AF23" s="26">
        <f t="shared" si="0"/>
        <v>2415.56765839972</v>
      </c>
      <c r="AG23" s="40">
        <f t="shared" si="1"/>
        <v>2451.5775368498</v>
      </c>
      <c r="AH23" s="40">
        <f t="shared" si="2"/>
        <v>2535.0737690721</v>
      </c>
      <c r="AI23" s="40">
        <f t="shared" si="3"/>
        <v>2554.98778049322</v>
      </c>
      <c r="AJ23" s="40">
        <f t="shared" si="4"/>
        <v>2532.24284366153</v>
      </c>
      <c r="AK23" s="40">
        <f t="shared" si="5"/>
        <v>2664.82741323635</v>
      </c>
      <c r="AL23" s="25">
        <f t="shared" si="6"/>
        <v>2527.75030223101</v>
      </c>
      <c r="AM23" s="25">
        <f t="shared" si="7"/>
        <v>2180.95712861416</v>
      </c>
      <c r="AN23" s="34">
        <f t="shared" si="8"/>
        <v>1934.86471425918</v>
      </c>
      <c r="AO23" s="34">
        <f t="shared" si="9"/>
        <v>2241.80581323438</v>
      </c>
      <c r="AP23" s="34">
        <f t="shared" si="10"/>
        <v>2474.48190535107</v>
      </c>
      <c r="AQ23" s="25">
        <v>2472.60813797153</v>
      </c>
      <c r="AR23" s="25">
        <v>2438.18033096332</v>
      </c>
      <c r="AS23" s="25">
        <v>2388.47368826566</v>
      </c>
    </row>
    <row r="24" customHeight="1" spans="1:45">
      <c r="A24" s="12">
        <v>22</v>
      </c>
      <c r="B24" s="13" t="s">
        <v>91</v>
      </c>
      <c r="C24" s="14" t="s">
        <v>92</v>
      </c>
      <c r="D24" s="15" t="s">
        <v>93</v>
      </c>
      <c r="E24" s="15" t="s">
        <v>30</v>
      </c>
      <c r="F24" s="16">
        <v>100000</v>
      </c>
      <c r="G24" s="16">
        <v>100000</v>
      </c>
      <c r="H24" s="16">
        <v>100000</v>
      </c>
      <c r="I24" s="16">
        <v>100000</v>
      </c>
      <c r="J24" s="16">
        <v>100000</v>
      </c>
      <c r="K24" s="16">
        <v>100000</v>
      </c>
      <c r="L24" s="16">
        <v>100000</v>
      </c>
      <c r="M24" s="25">
        <v>120000</v>
      </c>
      <c r="N24" s="25">
        <v>120000</v>
      </c>
      <c r="O24" s="25">
        <v>130000</v>
      </c>
      <c r="P24" s="25">
        <v>112000</v>
      </c>
      <c r="Q24" s="25">
        <v>105000</v>
      </c>
      <c r="R24" s="26">
        <v>80000</v>
      </c>
      <c r="S24" s="34">
        <v>89500</v>
      </c>
      <c r="T24" s="34">
        <v>89000</v>
      </c>
      <c r="U24" s="34">
        <v>89000</v>
      </c>
      <c r="V24" s="34">
        <v>105000</v>
      </c>
      <c r="W24" s="25">
        <v>105000</v>
      </c>
      <c r="X24" s="25">
        <v>103000</v>
      </c>
      <c r="Y24" s="25">
        <v>103000</v>
      </c>
      <c r="Z24" s="25">
        <f t="shared" si="11"/>
        <v>14040.014040014</v>
      </c>
      <c r="AA24" s="25">
        <f t="shared" si="12"/>
        <v>13873.2814472607</v>
      </c>
      <c r="AB24" s="25">
        <f t="shared" si="13"/>
        <v>14086.0942077981</v>
      </c>
      <c r="AC24" s="25">
        <f t="shared" si="14"/>
        <v>14530.4485549469</v>
      </c>
      <c r="AD24" s="25">
        <f t="shared" si="15"/>
        <v>14822.0611558243</v>
      </c>
      <c r="AE24" s="25">
        <f t="shared" si="16"/>
        <v>14955.9547133691</v>
      </c>
      <c r="AF24" s="26">
        <f t="shared" si="0"/>
        <v>15003.5258285697</v>
      </c>
      <c r="AG24" s="40">
        <f t="shared" si="1"/>
        <v>18272.6276038494</v>
      </c>
      <c r="AH24" s="40">
        <f t="shared" si="2"/>
        <v>18894.9597694815</v>
      </c>
      <c r="AI24" s="40">
        <f t="shared" si="3"/>
        <v>20630.3361157838</v>
      </c>
      <c r="AJ24" s="40">
        <f t="shared" si="4"/>
        <v>17615.6023906889</v>
      </c>
      <c r="AK24" s="40">
        <f t="shared" si="5"/>
        <v>16459.2281405775</v>
      </c>
      <c r="AL24" s="25">
        <f t="shared" si="6"/>
        <v>12560.249948974</v>
      </c>
      <c r="AM24" s="25">
        <f t="shared" si="7"/>
        <v>13942.5473579262</v>
      </c>
      <c r="AN24" s="34">
        <f t="shared" si="8"/>
        <v>13776.2367655254</v>
      </c>
      <c r="AO24" s="34">
        <f t="shared" si="9"/>
        <v>13760.0494743352</v>
      </c>
      <c r="AP24" s="34">
        <f t="shared" si="10"/>
        <v>16238.7875038664</v>
      </c>
      <c r="AQ24" s="25">
        <v>16226.4909054382</v>
      </c>
      <c r="AR24" s="25">
        <v>16202.1015541433</v>
      </c>
      <c r="AS24" s="25">
        <v>15871.792896217</v>
      </c>
    </row>
    <row r="25" customHeight="1" spans="1:45">
      <c r="A25" s="12">
        <v>23</v>
      </c>
      <c r="B25" s="13" t="s">
        <v>94</v>
      </c>
      <c r="C25" s="14" t="s">
        <v>95</v>
      </c>
      <c r="D25" s="15" t="s">
        <v>96</v>
      </c>
      <c r="E25" s="15" t="s">
        <v>30</v>
      </c>
      <c r="F25" s="16">
        <v>73000</v>
      </c>
      <c r="G25" s="16">
        <v>73000</v>
      </c>
      <c r="H25" s="16">
        <v>75000</v>
      </c>
      <c r="I25" s="16">
        <v>72000</v>
      </c>
      <c r="J25" s="16">
        <v>72000</v>
      </c>
      <c r="K25" s="16">
        <v>70000</v>
      </c>
      <c r="L25" s="16">
        <v>70500</v>
      </c>
      <c r="M25" s="25">
        <v>70000</v>
      </c>
      <c r="N25" s="25">
        <v>90000</v>
      </c>
      <c r="O25" s="25">
        <v>91000</v>
      </c>
      <c r="P25" s="25">
        <v>90000</v>
      </c>
      <c r="Q25" s="25">
        <v>91000</v>
      </c>
      <c r="R25" s="26">
        <v>88000</v>
      </c>
      <c r="S25" s="34">
        <v>92500</v>
      </c>
      <c r="T25" s="34">
        <v>92000</v>
      </c>
      <c r="U25" s="34">
        <v>92000</v>
      </c>
      <c r="V25" s="34">
        <v>92000</v>
      </c>
      <c r="W25" s="25">
        <v>92000</v>
      </c>
      <c r="X25" s="25">
        <v>92000</v>
      </c>
      <c r="Y25" s="25">
        <v>94000</v>
      </c>
      <c r="Z25" s="25">
        <f t="shared" si="11"/>
        <v>10249.2102492102</v>
      </c>
      <c r="AA25" s="25">
        <f t="shared" si="12"/>
        <v>10127.4954565003</v>
      </c>
      <c r="AB25" s="25">
        <f t="shared" si="13"/>
        <v>10564.5706558485</v>
      </c>
      <c r="AC25" s="25">
        <f t="shared" si="14"/>
        <v>10461.9229595618</v>
      </c>
      <c r="AD25" s="25">
        <f t="shared" si="15"/>
        <v>10671.8840321935</v>
      </c>
      <c r="AE25" s="25">
        <f t="shared" si="16"/>
        <v>10469.1682993584</v>
      </c>
      <c r="AF25" s="26">
        <f t="shared" si="0"/>
        <v>10577.4857091416</v>
      </c>
      <c r="AG25" s="40">
        <f t="shared" si="1"/>
        <v>10659.0327689122</v>
      </c>
      <c r="AH25" s="40">
        <f t="shared" si="2"/>
        <v>14171.2198271111</v>
      </c>
      <c r="AI25" s="40">
        <f t="shared" si="3"/>
        <v>14441.2352810487</v>
      </c>
      <c r="AJ25" s="40">
        <f t="shared" si="4"/>
        <v>14155.3947782321</v>
      </c>
      <c r="AK25" s="40">
        <f t="shared" si="5"/>
        <v>14264.6643885005</v>
      </c>
      <c r="AL25" s="25">
        <f t="shared" si="6"/>
        <v>13816.2749438714</v>
      </c>
      <c r="AM25" s="25">
        <f t="shared" si="7"/>
        <v>14409.8953140578</v>
      </c>
      <c r="AN25" s="34">
        <f t="shared" si="8"/>
        <v>14240.6042969476</v>
      </c>
      <c r="AO25" s="34">
        <f t="shared" si="9"/>
        <v>14223.8713667285</v>
      </c>
      <c r="AP25" s="34">
        <f t="shared" si="10"/>
        <v>14228.2709557686</v>
      </c>
      <c r="AQ25" s="25">
        <v>14217.4967933363</v>
      </c>
      <c r="AR25" s="25">
        <v>14471.7800289436</v>
      </c>
      <c r="AS25" s="25">
        <v>14484.9372062563</v>
      </c>
    </row>
    <row r="26" customHeight="1" spans="1:45">
      <c r="A26" s="12">
        <v>24</v>
      </c>
      <c r="B26" s="13" t="s">
        <v>97</v>
      </c>
      <c r="C26" s="15" t="s">
        <v>98</v>
      </c>
      <c r="D26" s="15" t="s">
        <v>99</v>
      </c>
      <c r="E26" s="15" t="s">
        <v>30</v>
      </c>
      <c r="F26" s="16">
        <v>190000</v>
      </c>
      <c r="G26" s="16">
        <v>195000</v>
      </c>
      <c r="H26" s="16">
        <v>195000</v>
      </c>
      <c r="I26" s="16">
        <v>195000</v>
      </c>
      <c r="J26" s="16">
        <v>200000</v>
      </c>
      <c r="K26" s="16">
        <v>206000</v>
      </c>
      <c r="L26" s="16">
        <v>206000</v>
      </c>
      <c r="M26" s="26">
        <v>200000</v>
      </c>
      <c r="N26" s="26">
        <v>143000</v>
      </c>
      <c r="O26" s="26">
        <v>145000</v>
      </c>
      <c r="P26" s="25">
        <v>142000</v>
      </c>
      <c r="Q26" s="25">
        <v>140000</v>
      </c>
      <c r="R26" s="26">
        <v>145000</v>
      </c>
      <c r="S26" s="34">
        <v>137000</v>
      </c>
      <c r="T26" s="34">
        <v>130000</v>
      </c>
      <c r="U26" s="34">
        <v>130000</v>
      </c>
      <c r="V26" s="34">
        <v>130000</v>
      </c>
      <c r="W26" s="25">
        <v>125000</v>
      </c>
      <c r="X26" s="25">
        <v>125000</v>
      </c>
      <c r="Y26" s="25">
        <v>125000</v>
      </c>
      <c r="Z26" s="25">
        <f t="shared" si="11"/>
        <v>26676.0266760267</v>
      </c>
      <c r="AA26" s="25">
        <f t="shared" si="12"/>
        <v>27052.8988221584</v>
      </c>
      <c r="AB26" s="25">
        <f t="shared" si="13"/>
        <v>27467.8837052062</v>
      </c>
      <c r="AC26" s="25">
        <f t="shared" si="14"/>
        <v>28334.3746821464</v>
      </c>
      <c r="AD26" s="25">
        <f t="shared" si="15"/>
        <v>29644.1223116487</v>
      </c>
      <c r="AE26" s="25">
        <f t="shared" si="16"/>
        <v>30809.2667095404</v>
      </c>
      <c r="AF26" s="26">
        <f t="shared" si="0"/>
        <v>30907.2632068536</v>
      </c>
      <c r="AG26" s="40">
        <f t="shared" si="1"/>
        <v>30454.3793397491</v>
      </c>
      <c r="AH26" s="40">
        <f t="shared" si="2"/>
        <v>22516.4937252988</v>
      </c>
      <c r="AI26" s="40">
        <f t="shared" si="3"/>
        <v>23010.7595137588</v>
      </c>
      <c r="AJ26" s="40">
        <f t="shared" si="4"/>
        <v>22334.0673167663</v>
      </c>
      <c r="AK26" s="40">
        <f t="shared" si="5"/>
        <v>21945.63752077</v>
      </c>
      <c r="AL26" s="25">
        <f t="shared" si="6"/>
        <v>22765.4530325153</v>
      </c>
      <c r="AM26" s="25">
        <f t="shared" si="7"/>
        <v>21342.22333001</v>
      </c>
      <c r="AN26" s="34">
        <f t="shared" si="8"/>
        <v>20122.5930282955</v>
      </c>
      <c r="AO26" s="34">
        <f t="shared" si="9"/>
        <v>20098.9486703772</v>
      </c>
      <c r="AP26" s="34">
        <f t="shared" si="10"/>
        <v>20105.1654809774</v>
      </c>
      <c r="AQ26" s="25">
        <v>19317.2510779026</v>
      </c>
      <c r="AR26" s="25">
        <v>19662.7446045429</v>
      </c>
      <c r="AS26" s="25">
        <v>19261.8845827876</v>
      </c>
    </row>
    <row r="27" customHeight="1" spans="1:45">
      <c r="A27" s="12">
        <v>25</v>
      </c>
      <c r="B27" s="13" t="s">
        <v>100</v>
      </c>
      <c r="C27" s="14" t="s">
        <v>101</v>
      </c>
      <c r="D27" s="15" t="s">
        <v>102</v>
      </c>
      <c r="E27" s="15" t="s">
        <v>30</v>
      </c>
      <c r="F27" s="16">
        <v>170000</v>
      </c>
      <c r="G27" s="16">
        <v>170000</v>
      </c>
      <c r="H27" s="16">
        <v>170000</v>
      </c>
      <c r="I27" s="16">
        <v>155000</v>
      </c>
      <c r="J27" s="16">
        <v>155000</v>
      </c>
      <c r="K27" s="16">
        <v>155000</v>
      </c>
      <c r="L27" s="16">
        <v>155000</v>
      </c>
      <c r="M27" s="25">
        <v>155000</v>
      </c>
      <c r="N27" s="25">
        <v>170000</v>
      </c>
      <c r="O27" s="25">
        <v>170000</v>
      </c>
      <c r="P27" s="25">
        <v>183000</v>
      </c>
      <c r="Q27" s="25">
        <v>185000</v>
      </c>
      <c r="R27" s="34">
        <v>189000</v>
      </c>
      <c r="S27" s="34">
        <v>190000</v>
      </c>
      <c r="T27" s="34">
        <v>187000</v>
      </c>
      <c r="U27" s="34">
        <v>180500</v>
      </c>
      <c r="V27" s="25">
        <v>180500</v>
      </c>
      <c r="W27" s="25">
        <v>180500</v>
      </c>
      <c r="X27" s="25">
        <v>180500</v>
      </c>
      <c r="Y27" s="25">
        <v>180000</v>
      </c>
      <c r="Z27" s="25">
        <f t="shared" si="11"/>
        <v>23868.0238680239</v>
      </c>
      <c r="AA27" s="25">
        <f t="shared" si="12"/>
        <v>23584.5784603432</v>
      </c>
      <c r="AB27" s="25">
        <f t="shared" si="13"/>
        <v>23946.3601532567</v>
      </c>
      <c r="AC27" s="25">
        <f t="shared" si="14"/>
        <v>22522.1952601677</v>
      </c>
      <c r="AD27" s="25">
        <f t="shared" si="15"/>
        <v>22974.1947915277</v>
      </c>
      <c r="AE27" s="25">
        <f t="shared" si="16"/>
        <v>23181.7298057221</v>
      </c>
      <c r="AF27" s="26">
        <f t="shared" si="0"/>
        <v>23255.4650342831</v>
      </c>
      <c r="AG27" s="40">
        <f t="shared" si="1"/>
        <v>23602.1439883055</v>
      </c>
      <c r="AH27" s="40">
        <f t="shared" si="2"/>
        <v>26767.8596734321</v>
      </c>
      <c r="AI27" s="40">
        <f t="shared" si="3"/>
        <v>26978.1318437173</v>
      </c>
      <c r="AJ27" s="40">
        <f t="shared" si="4"/>
        <v>28782.636049072</v>
      </c>
      <c r="AK27" s="40">
        <f t="shared" si="5"/>
        <v>28999.5924381603</v>
      </c>
      <c r="AL27" s="25">
        <f t="shared" si="6"/>
        <v>29673.590504451</v>
      </c>
      <c r="AM27" s="25">
        <f t="shared" si="7"/>
        <v>29598.703888335</v>
      </c>
      <c r="AN27" s="34">
        <f t="shared" si="8"/>
        <v>28945.5761253173</v>
      </c>
      <c r="AO27" s="34">
        <f t="shared" si="9"/>
        <v>27906.6171923315</v>
      </c>
      <c r="AP27" s="34">
        <f t="shared" si="10"/>
        <v>27915.2489947417</v>
      </c>
      <c r="AQ27" s="25">
        <v>27894.1105564914</v>
      </c>
      <c r="AR27" s="25">
        <v>28393.0032089599</v>
      </c>
      <c r="AS27" s="25">
        <v>27737.1137992141</v>
      </c>
    </row>
    <row r="28" customHeight="1" spans="1:45">
      <c r="A28" s="12">
        <v>26</v>
      </c>
      <c r="B28" s="13" t="s">
        <v>103</v>
      </c>
      <c r="C28" s="17" t="s">
        <v>104</v>
      </c>
      <c r="D28" s="13" t="s">
        <v>105</v>
      </c>
      <c r="E28" s="15" t="s">
        <v>30</v>
      </c>
      <c r="F28" s="16">
        <v>26000</v>
      </c>
      <c r="G28" s="16">
        <v>27500</v>
      </c>
      <c r="H28" s="16">
        <v>29500</v>
      </c>
      <c r="I28" s="16">
        <v>30000</v>
      </c>
      <c r="J28" s="16">
        <v>41000</v>
      </c>
      <c r="K28" s="16">
        <v>48000</v>
      </c>
      <c r="L28" s="16">
        <v>57500</v>
      </c>
      <c r="M28" s="25">
        <v>51500</v>
      </c>
      <c r="N28" s="25">
        <v>49800</v>
      </c>
      <c r="O28" s="25">
        <v>52800</v>
      </c>
      <c r="P28" s="25">
        <v>41000</v>
      </c>
      <c r="Q28" s="36">
        <v>39000</v>
      </c>
      <c r="R28" s="16">
        <v>55000</v>
      </c>
      <c r="S28" s="34">
        <v>50000</v>
      </c>
      <c r="T28" s="34">
        <v>30000</v>
      </c>
      <c r="U28" s="34">
        <v>27500</v>
      </c>
      <c r="V28" s="34">
        <v>22000</v>
      </c>
      <c r="W28" s="25">
        <v>20000</v>
      </c>
      <c r="X28" s="25">
        <v>25000</v>
      </c>
      <c r="Y28" s="25">
        <v>36000</v>
      </c>
      <c r="Z28" s="25">
        <f t="shared" si="11"/>
        <v>3650.40365040365</v>
      </c>
      <c r="AA28" s="25">
        <f t="shared" si="12"/>
        <v>3815.1523979967</v>
      </c>
      <c r="AB28" s="25">
        <f t="shared" si="13"/>
        <v>4155.39779130043</v>
      </c>
      <c r="AC28" s="25">
        <f t="shared" si="14"/>
        <v>4359.13456648407</v>
      </c>
      <c r="AD28" s="25">
        <f t="shared" si="15"/>
        <v>6077.04507388798</v>
      </c>
      <c r="AE28" s="25">
        <f t="shared" si="16"/>
        <v>7178.85826241718</v>
      </c>
      <c r="AF28" s="26">
        <f t="shared" si="0"/>
        <v>8627.02735142758</v>
      </c>
      <c r="AG28" s="40">
        <f t="shared" si="1"/>
        <v>7842.00267998538</v>
      </c>
      <c r="AH28" s="40">
        <f t="shared" si="2"/>
        <v>7841.40830433482</v>
      </c>
      <c r="AI28" s="40">
        <f t="shared" si="3"/>
        <v>8379.09036087219</v>
      </c>
      <c r="AJ28" s="40">
        <f t="shared" si="4"/>
        <v>6448.56873230576</v>
      </c>
      <c r="AK28" s="40">
        <f t="shared" si="5"/>
        <v>6113.42759507164</v>
      </c>
      <c r="AL28" s="25">
        <f t="shared" si="6"/>
        <v>8635.17183991961</v>
      </c>
      <c r="AM28" s="25">
        <f t="shared" si="7"/>
        <v>7789.13260219342</v>
      </c>
      <c r="AN28" s="34">
        <f t="shared" si="8"/>
        <v>4643.67531422203</v>
      </c>
      <c r="AO28" s="34">
        <f t="shared" si="9"/>
        <v>4251.70068027211</v>
      </c>
      <c r="AP28" s="34">
        <f t="shared" si="10"/>
        <v>3402.41261985772</v>
      </c>
      <c r="AQ28" s="25">
        <v>3090.76017246442</v>
      </c>
      <c r="AR28" s="25">
        <v>3932.54892090858</v>
      </c>
      <c r="AS28" s="25">
        <v>5547.42275984282</v>
      </c>
    </row>
    <row r="29" customHeight="1" spans="1:45">
      <c r="A29" s="12">
        <v>27</v>
      </c>
      <c r="B29" s="13" t="s">
        <v>106</v>
      </c>
      <c r="C29" s="13" t="s">
        <v>107</v>
      </c>
      <c r="D29" s="13" t="s">
        <v>108</v>
      </c>
      <c r="E29" s="15" t="s">
        <v>30</v>
      </c>
      <c r="F29" s="16">
        <v>150000</v>
      </c>
      <c r="G29" s="16">
        <v>150000</v>
      </c>
      <c r="H29" s="16">
        <v>148000</v>
      </c>
      <c r="I29" s="16">
        <v>150000</v>
      </c>
      <c r="J29" s="16">
        <v>150000</v>
      </c>
      <c r="K29" s="16">
        <v>154000</v>
      </c>
      <c r="L29" s="16">
        <v>154500</v>
      </c>
      <c r="M29" s="25">
        <v>150000</v>
      </c>
      <c r="N29" s="25">
        <v>140000</v>
      </c>
      <c r="O29" s="25">
        <v>140000</v>
      </c>
      <c r="P29" s="25">
        <v>135000</v>
      </c>
      <c r="Q29" s="36">
        <v>138000</v>
      </c>
      <c r="R29" s="16">
        <v>140000</v>
      </c>
      <c r="S29" s="34">
        <v>136000</v>
      </c>
      <c r="T29" s="34">
        <v>130000</v>
      </c>
      <c r="U29" s="34">
        <v>130000</v>
      </c>
      <c r="V29" s="37">
        <v>130000</v>
      </c>
      <c r="W29" s="25">
        <v>135000</v>
      </c>
      <c r="X29" s="25">
        <v>135000</v>
      </c>
      <c r="Y29" s="25">
        <v>150000</v>
      </c>
      <c r="Z29" s="25">
        <f t="shared" si="11"/>
        <v>21060.0210600211</v>
      </c>
      <c r="AA29" s="25">
        <f t="shared" si="12"/>
        <v>20809.9221708911</v>
      </c>
      <c r="AB29" s="25">
        <f t="shared" si="13"/>
        <v>20847.4194275411</v>
      </c>
      <c r="AC29" s="25">
        <f t="shared" si="14"/>
        <v>21795.6728324203</v>
      </c>
      <c r="AD29" s="25">
        <f t="shared" si="15"/>
        <v>22233.0917337365</v>
      </c>
      <c r="AE29" s="25">
        <f t="shared" si="16"/>
        <v>23032.1702585885</v>
      </c>
      <c r="AF29" s="26">
        <f t="shared" si="0"/>
        <v>23180.4474051402</v>
      </c>
      <c r="AG29" s="40">
        <f t="shared" si="1"/>
        <v>22840.7845048118</v>
      </c>
      <c r="AH29" s="40">
        <f t="shared" si="2"/>
        <v>22044.1197310617</v>
      </c>
      <c r="AI29" s="40">
        <f t="shared" si="3"/>
        <v>22217.2850477672</v>
      </c>
      <c r="AJ29" s="40">
        <f t="shared" si="4"/>
        <v>21233.0921673482</v>
      </c>
      <c r="AK29" s="40">
        <f t="shared" si="5"/>
        <v>21632.1284133304</v>
      </c>
      <c r="AL29" s="25">
        <f t="shared" si="6"/>
        <v>21980.4374107045</v>
      </c>
      <c r="AM29" s="25">
        <f t="shared" si="7"/>
        <v>21186.4406779661</v>
      </c>
      <c r="AN29" s="34">
        <f t="shared" si="8"/>
        <v>20122.5930282955</v>
      </c>
      <c r="AO29" s="34">
        <f t="shared" si="9"/>
        <v>20098.9486703772</v>
      </c>
      <c r="AP29" s="34">
        <f t="shared" si="10"/>
        <v>20105.1654809774</v>
      </c>
      <c r="AQ29" s="25">
        <v>20862.6311641348</v>
      </c>
      <c r="AR29" s="25">
        <v>21235.7641729063</v>
      </c>
      <c r="AS29" s="25">
        <v>23114.2614993451</v>
      </c>
    </row>
    <row r="30" customHeight="1" spans="1:45">
      <c r="A30" s="12">
        <v>28</v>
      </c>
      <c r="B30" s="13" t="s">
        <v>109</v>
      </c>
      <c r="C30" s="13" t="s">
        <v>110</v>
      </c>
      <c r="D30" s="13" t="s">
        <v>111</v>
      </c>
      <c r="E30" s="15" t="s">
        <v>30</v>
      </c>
      <c r="F30" s="16">
        <v>31000</v>
      </c>
      <c r="G30" s="16">
        <v>31000</v>
      </c>
      <c r="H30" s="16">
        <v>32000</v>
      </c>
      <c r="I30" s="16">
        <v>32000</v>
      </c>
      <c r="J30" s="16">
        <v>31000</v>
      </c>
      <c r="K30" s="16">
        <v>30000</v>
      </c>
      <c r="L30" s="16">
        <v>31900</v>
      </c>
      <c r="M30" s="25">
        <v>30000</v>
      </c>
      <c r="N30" s="25">
        <v>27000</v>
      </c>
      <c r="O30" s="25">
        <v>27000</v>
      </c>
      <c r="P30" s="25">
        <v>27000</v>
      </c>
      <c r="Q30" s="36">
        <v>27000</v>
      </c>
      <c r="R30" s="34">
        <v>26900</v>
      </c>
      <c r="S30" s="34">
        <v>26900</v>
      </c>
      <c r="T30" s="34">
        <v>26900</v>
      </c>
      <c r="U30" s="34">
        <v>26500</v>
      </c>
      <c r="V30" s="38">
        <v>26500</v>
      </c>
      <c r="W30" s="38">
        <v>26500</v>
      </c>
      <c r="X30" s="38" t="s">
        <v>112</v>
      </c>
      <c r="Y30" s="25">
        <v>27000</v>
      </c>
      <c r="Z30" s="25">
        <f t="shared" si="11"/>
        <v>4352.40435240435</v>
      </c>
      <c r="AA30" s="25">
        <f t="shared" si="12"/>
        <v>4300.71724865082</v>
      </c>
      <c r="AB30" s="25">
        <f t="shared" si="13"/>
        <v>4507.55014649538</v>
      </c>
      <c r="AC30" s="25">
        <f t="shared" si="14"/>
        <v>4649.743537583</v>
      </c>
      <c r="AD30" s="25">
        <f t="shared" si="15"/>
        <v>4594.83895830554</v>
      </c>
      <c r="AE30" s="25">
        <f t="shared" si="16"/>
        <v>4486.78641401074</v>
      </c>
      <c r="AF30" s="26">
        <f t="shared" si="0"/>
        <v>4786.12473931374</v>
      </c>
      <c r="AG30" s="40">
        <f t="shared" si="1"/>
        <v>4568.15690096236</v>
      </c>
      <c r="AH30" s="40">
        <f t="shared" si="2"/>
        <v>4251.36594813334</v>
      </c>
      <c r="AI30" s="40">
        <f t="shared" si="3"/>
        <v>4284.7621163551</v>
      </c>
      <c r="AJ30" s="40">
        <f t="shared" si="4"/>
        <v>4246.61843346964</v>
      </c>
      <c r="AK30" s="40">
        <f t="shared" si="5"/>
        <v>4232.37295043421</v>
      </c>
      <c r="AL30" s="25">
        <f t="shared" si="6"/>
        <v>4223.3840453425</v>
      </c>
      <c r="AM30" s="25">
        <f t="shared" si="7"/>
        <v>4190.55333998006</v>
      </c>
      <c r="AN30" s="34">
        <f t="shared" si="8"/>
        <v>4163.82886508575</v>
      </c>
      <c r="AO30" s="34">
        <f t="shared" si="9"/>
        <v>4097.09338280767</v>
      </c>
      <c r="AP30" s="34">
        <f t="shared" si="10"/>
        <v>4098.36065573771</v>
      </c>
      <c r="AQ30" s="38">
        <v>4095.25722851535</v>
      </c>
      <c r="AR30" s="38" t="s">
        <v>112</v>
      </c>
      <c r="AS30" s="25">
        <v>4160.56706988212</v>
      </c>
    </row>
    <row r="31" customHeight="1" spans="1:45">
      <c r="A31" s="12">
        <v>29</v>
      </c>
      <c r="B31" s="18" t="s">
        <v>113</v>
      </c>
      <c r="C31" s="19" t="s">
        <v>114</v>
      </c>
      <c r="D31" s="13" t="s">
        <v>115</v>
      </c>
      <c r="E31" s="15" t="s">
        <v>30</v>
      </c>
      <c r="F31" s="16">
        <v>10200</v>
      </c>
      <c r="G31" s="16">
        <v>11000</v>
      </c>
      <c r="H31" s="16">
        <v>10500</v>
      </c>
      <c r="I31" s="16">
        <v>10500</v>
      </c>
      <c r="J31" s="16">
        <v>11500</v>
      </c>
      <c r="K31" s="16">
        <v>11800</v>
      </c>
      <c r="L31" s="16">
        <v>11900</v>
      </c>
      <c r="M31" s="25">
        <v>11800</v>
      </c>
      <c r="N31" s="25">
        <v>12800</v>
      </c>
      <c r="O31" s="25">
        <v>14880</v>
      </c>
      <c r="P31" s="25">
        <v>15500</v>
      </c>
      <c r="Q31" s="36">
        <v>15700</v>
      </c>
      <c r="R31" s="16">
        <v>15500</v>
      </c>
      <c r="S31" s="34">
        <v>15000</v>
      </c>
      <c r="T31" s="34">
        <v>14500</v>
      </c>
      <c r="U31" s="34">
        <v>16000</v>
      </c>
      <c r="V31" s="38">
        <v>15800</v>
      </c>
      <c r="W31" s="38">
        <v>15800</v>
      </c>
      <c r="X31" s="38" t="s">
        <v>112</v>
      </c>
      <c r="Y31" s="25">
        <v>16500</v>
      </c>
      <c r="Z31" s="25">
        <f t="shared" si="11"/>
        <v>1432.08143208143</v>
      </c>
      <c r="AA31" s="25">
        <f t="shared" si="12"/>
        <v>1526.06095919868</v>
      </c>
      <c r="AB31" s="25">
        <f t="shared" si="13"/>
        <v>1479.0398918188</v>
      </c>
      <c r="AC31" s="25">
        <f t="shared" si="14"/>
        <v>1525.69709826942</v>
      </c>
      <c r="AD31" s="25">
        <f t="shared" si="15"/>
        <v>1704.5370329198</v>
      </c>
      <c r="AE31" s="25">
        <f t="shared" si="16"/>
        <v>1764.80265617756</v>
      </c>
      <c r="AF31" s="26">
        <f t="shared" si="0"/>
        <v>1785.4195735998</v>
      </c>
      <c r="AG31" s="40">
        <f t="shared" si="1"/>
        <v>1796.80838104519</v>
      </c>
      <c r="AH31" s="40">
        <f t="shared" si="2"/>
        <v>2015.46237541136</v>
      </c>
      <c r="AI31" s="40">
        <f t="shared" si="3"/>
        <v>2361.38001079125</v>
      </c>
      <c r="AJ31" s="40">
        <f t="shared" si="4"/>
        <v>2437.87354513998</v>
      </c>
      <c r="AK31" s="40">
        <f t="shared" si="5"/>
        <v>2461.04649340063</v>
      </c>
      <c r="AL31" s="25">
        <f t="shared" si="6"/>
        <v>2433.54842761371</v>
      </c>
      <c r="AM31" s="25">
        <f t="shared" si="7"/>
        <v>2336.73978065803</v>
      </c>
      <c r="AN31" s="34">
        <f t="shared" si="8"/>
        <v>2244.44306854065</v>
      </c>
      <c r="AO31" s="34">
        <f t="shared" si="9"/>
        <v>2473.71675943105</v>
      </c>
      <c r="AP31" s="34">
        <f t="shared" si="10"/>
        <v>2443.55088153418</v>
      </c>
      <c r="AQ31" s="38">
        <v>2441.70053624689</v>
      </c>
      <c r="AR31" s="38" t="s">
        <v>112</v>
      </c>
      <c r="AS31" s="25">
        <v>2542.56876492796</v>
      </c>
    </row>
    <row r="32" ht="14.1" customHeight="1" spans="1:45">
      <c r="A32" s="12">
        <v>30</v>
      </c>
      <c r="B32" s="13" t="s">
        <v>116</v>
      </c>
      <c r="C32" s="13" t="s">
        <v>117</v>
      </c>
      <c r="D32" s="13" t="s">
        <v>118</v>
      </c>
      <c r="E32" s="15" t="s">
        <v>30</v>
      </c>
      <c r="F32" s="16">
        <v>148000</v>
      </c>
      <c r="G32" s="16">
        <v>149000</v>
      </c>
      <c r="H32" s="16">
        <v>150000</v>
      </c>
      <c r="I32" s="16">
        <v>150000</v>
      </c>
      <c r="J32" s="16">
        <v>150000</v>
      </c>
      <c r="K32" s="16">
        <v>146500</v>
      </c>
      <c r="L32" s="16">
        <v>146000</v>
      </c>
      <c r="M32" s="25">
        <v>145000</v>
      </c>
      <c r="N32" s="25">
        <v>142000</v>
      </c>
      <c r="O32" s="25">
        <v>135000</v>
      </c>
      <c r="P32" s="25">
        <v>133000</v>
      </c>
      <c r="Q32" s="36">
        <v>136500</v>
      </c>
      <c r="R32" s="34">
        <v>135050</v>
      </c>
      <c r="S32" s="34">
        <v>132050</v>
      </c>
      <c r="T32" s="34">
        <v>132000</v>
      </c>
      <c r="U32" s="34">
        <v>132000</v>
      </c>
      <c r="V32" s="37">
        <v>132000</v>
      </c>
      <c r="W32" s="38">
        <v>132000</v>
      </c>
      <c r="X32" s="38">
        <v>135000</v>
      </c>
      <c r="Y32" s="25">
        <v>133000</v>
      </c>
      <c r="Z32" s="25">
        <f t="shared" si="11"/>
        <v>20779.2207792208</v>
      </c>
      <c r="AA32" s="25">
        <f t="shared" si="12"/>
        <v>20671.1893564185</v>
      </c>
      <c r="AB32" s="25">
        <f t="shared" si="13"/>
        <v>21129.1413116971</v>
      </c>
      <c r="AC32" s="25">
        <f t="shared" si="14"/>
        <v>21795.6728324203</v>
      </c>
      <c r="AD32" s="25">
        <f t="shared" si="15"/>
        <v>22233.0917337365</v>
      </c>
      <c r="AE32" s="25">
        <f t="shared" si="16"/>
        <v>21910.4736550858</v>
      </c>
      <c r="AF32" s="26">
        <f t="shared" si="0"/>
        <v>21905.1477097118</v>
      </c>
      <c r="AG32" s="40">
        <f t="shared" si="1"/>
        <v>22079.4250213181</v>
      </c>
      <c r="AH32" s="40">
        <f t="shared" si="2"/>
        <v>22359.0357272198</v>
      </c>
      <c r="AI32" s="40">
        <f t="shared" si="3"/>
        <v>21423.8105817755</v>
      </c>
      <c r="AJ32" s="40">
        <f t="shared" si="4"/>
        <v>20918.5278389431</v>
      </c>
      <c r="AK32" s="40">
        <f t="shared" si="5"/>
        <v>21396.9965827507</v>
      </c>
      <c r="AL32" s="25">
        <f t="shared" si="6"/>
        <v>21203.2719451117</v>
      </c>
      <c r="AM32" s="25">
        <f t="shared" si="7"/>
        <v>20571.0992023928</v>
      </c>
      <c r="AN32" s="34">
        <f t="shared" si="8"/>
        <v>20432.1713825769</v>
      </c>
      <c r="AO32" s="34">
        <f t="shared" si="9"/>
        <v>20408.1632653061</v>
      </c>
      <c r="AP32" s="34">
        <f t="shared" si="10"/>
        <v>20414.4757191463</v>
      </c>
      <c r="AQ32" s="38">
        <v>20399.0171382652</v>
      </c>
      <c r="AR32" s="38">
        <v>21235.7641729063</v>
      </c>
      <c r="AS32" s="25">
        <v>20494.645196086</v>
      </c>
    </row>
    <row r="33" customHeight="1" spans="1:45">
      <c r="A33" s="12">
        <v>31</v>
      </c>
      <c r="B33" s="13" t="s">
        <v>119</v>
      </c>
      <c r="C33" s="13" t="s">
        <v>120</v>
      </c>
      <c r="D33" s="13" t="s">
        <v>121</v>
      </c>
      <c r="E33" s="15" t="s">
        <v>30</v>
      </c>
      <c r="F33" s="16">
        <v>195000</v>
      </c>
      <c r="G33" s="16">
        <v>195000</v>
      </c>
      <c r="H33" s="16">
        <v>200000</v>
      </c>
      <c r="I33" s="16">
        <v>200000</v>
      </c>
      <c r="J33" s="16">
        <v>200000</v>
      </c>
      <c r="K33" s="16">
        <v>229000</v>
      </c>
      <c r="L33" s="16">
        <v>230000</v>
      </c>
      <c r="M33" s="25">
        <v>230000</v>
      </c>
      <c r="N33" s="25">
        <v>230000</v>
      </c>
      <c r="O33" s="25">
        <v>230000</v>
      </c>
      <c r="P33" s="25">
        <v>230000</v>
      </c>
      <c r="Q33" s="36">
        <v>230000</v>
      </c>
      <c r="R33" s="34">
        <v>231000</v>
      </c>
      <c r="S33" s="34">
        <v>230000</v>
      </c>
      <c r="T33" s="34">
        <v>197000</v>
      </c>
      <c r="U33" s="34">
        <v>155000</v>
      </c>
      <c r="V33" s="37">
        <v>140000</v>
      </c>
      <c r="W33" s="38">
        <v>140000</v>
      </c>
      <c r="X33" s="38">
        <v>140000</v>
      </c>
      <c r="Y33" s="25">
        <v>140000</v>
      </c>
      <c r="Z33" s="25">
        <f t="shared" si="11"/>
        <v>27378.0273780274</v>
      </c>
      <c r="AA33" s="25">
        <f t="shared" si="12"/>
        <v>27052.8988221584</v>
      </c>
      <c r="AB33" s="25">
        <f t="shared" si="13"/>
        <v>28172.1884155961</v>
      </c>
      <c r="AC33" s="25">
        <f t="shared" si="14"/>
        <v>29060.8971098938</v>
      </c>
      <c r="AD33" s="25">
        <f t="shared" si="15"/>
        <v>29644.1223116487</v>
      </c>
      <c r="AE33" s="25">
        <f t="shared" si="16"/>
        <v>34249.1362936153</v>
      </c>
      <c r="AF33" s="26">
        <f t="shared" si="0"/>
        <v>34508.1094057103</v>
      </c>
      <c r="AG33" s="40">
        <f t="shared" si="1"/>
        <v>35022.5362407114</v>
      </c>
      <c r="AH33" s="40">
        <f t="shared" si="2"/>
        <v>36215.3395581729</v>
      </c>
      <c r="AI33" s="40">
        <f t="shared" si="3"/>
        <v>36499.8254356175</v>
      </c>
      <c r="AJ33" s="40">
        <f t="shared" si="4"/>
        <v>36174.8977665933</v>
      </c>
      <c r="AK33" s="40">
        <f t="shared" si="5"/>
        <v>36053.5473555507</v>
      </c>
      <c r="AL33" s="25">
        <f t="shared" si="6"/>
        <v>36267.7217276624</v>
      </c>
      <c r="AM33" s="25">
        <f t="shared" si="7"/>
        <v>35830.0099700897</v>
      </c>
      <c r="AN33" s="34">
        <f t="shared" si="8"/>
        <v>30493.4678967247</v>
      </c>
      <c r="AO33" s="34">
        <f t="shared" si="9"/>
        <v>23964.1311069883</v>
      </c>
      <c r="AP33" s="34">
        <f t="shared" si="10"/>
        <v>21651.7166718218</v>
      </c>
      <c r="AQ33" s="38">
        <v>21635.3212072509</v>
      </c>
      <c r="AR33" s="38">
        <v>22022.273957088</v>
      </c>
      <c r="AS33" s="25">
        <v>21573.3107327221</v>
      </c>
    </row>
    <row r="34" customHeight="1" spans="1:45">
      <c r="A34" s="12">
        <v>32</v>
      </c>
      <c r="B34" s="13" t="s">
        <v>122</v>
      </c>
      <c r="C34" s="13" t="s">
        <v>123</v>
      </c>
      <c r="D34" s="13" t="s">
        <v>124</v>
      </c>
      <c r="E34" s="15" t="s">
        <v>30</v>
      </c>
      <c r="F34" s="16">
        <v>650000</v>
      </c>
      <c r="G34" s="16">
        <v>650000</v>
      </c>
      <c r="H34" s="16">
        <v>660000</v>
      </c>
      <c r="I34" s="16">
        <v>660000</v>
      </c>
      <c r="J34" s="16">
        <v>660000</v>
      </c>
      <c r="K34" s="16">
        <v>679000</v>
      </c>
      <c r="L34" s="16">
        <v>680000</v>
      </c>
      <c r="M34" s="25">
        <v>680000</v>
      </c>
      <c r="N34" s="25">
        <v>636000</v>
      </c>
      <c r="O34" s="25">
        <v>636000</v>
      </c>
      <c r="P34" s="25">
        <v>636000</v>
      </c>
      <c r="Q34" s="36">
        <v>635000</v>
      </c>
      <c r="R34" s="34">
        <v>635000</v>
      </c>
      <c r="S34" s="34">
        <v>637000</v>
      </c>
      <c r="T34" s="34">
        <v>630000</v>
      </c>
      <c r="U34" s="34">
        <v>630000</v>
      </c>
      <c r="V34" s="34">
        <v>630000</v>
      </c>
      <c r="W34" s="38">
        <v>630000</v>
      </c>
      <c r="X34" s="38">
        <v>600000</v>
      </c>
      <c r="Y34" s="25">
        <v>600000</v>
      </c>
      <c r="Z34" s="25">
        <f t="shared" si="11"/>
        <v>91260.0912600913</v>
      </c>
      <c r="AA34" s="25">
        <f t="shared" si="12"/>
        <v>90176.3294071947</v>
      </c>
      <c r="AB34" s="25">
        <f t="shared" si="13"/>
        <v>92968.2217714672</v>
      </c>
      <c r="AC34" s="25">
        <f t="shared" si="14"/>
        <v>95900.9604626495</v>
      </c>
      <c r="AD34" s="25">
        <f t="shared" si="15"/>
        <v>97825.6036284406</v>
      </c>
      <c r="AE34" s="25">
        <f t="shared" si="16"/>
        <v>101550.932503776</v>
      </c>
      <c r="AF34" s="26">
        <f t="shared" si="0"/>
        <v>102023.975634274</v>
      </c>
      <c r="AG34" s="40">
        <f t="shared" si="1"/>
        <v>103544.889755147</v>
      </c>
      <c r="AH34" s="40">
        <f t="shared" si="2"/>
        <v>100143.286778252</v>
      </c>
      <c r="AI34" s="40">
        <f t="shared" si="3"/>
        <v>100929.952074142</v>
      </c>
      <c r="AJ34" s="40">
        <f t="shared" si="4"/>
        <v>100031.456432841</v>
      </c>
      <c r="AK34" s="40">
        <f t="shared" si="5"/>
        <v>99539.1416120638</v>
      </c>
      <c r="AL34" s="25">
        <f t="shared" si="6"/>
        <v>99696.983969981</v>
      </c>
      <c r="AM34" s="25">
        <f t="shared" si="7"/>
        <v>99233.5493519442</v>
      </c>
      <c r="AN34" s="34">
        <f t="shared" si="8"/>
        <v>97517.1815986626</v>
      </c>
      <c r="AO34" s="34">
        <f t="shared" si="9"/>
        <v>97402.5974025974</v>
      </c>
      <c r="AP34" s="34">
        <f t="shared" si="10"/>
        <v>97432.7250231983</v>
      </c>
      <c r="AQ34" s="38">
        <v>97358.9454326291</v>
      </c>
      <c r="AR34" s="38">
        <v>94381.1741018058</v>
      </c>
      <c r="AS34" s="25">
        <v>92457.0459973804</v>
      </c>
    </row>
    <row r="35" customHeight="1" spans="1:45">
      <c r="A35" s="12">
        <v>33</v>
      </c>
      <c r="B35" s="13" t="s">
        <v>125</v>
      </c>
      <c r="C35" s="13" t="s">
        <v>126</v>
      </c>
      <c r="D35" s="13" t="s">
        <v>127</v>
      </c>
      <c r="E35" s="15" t="s">
        <v>30</v>
      </c>
      <c r="F35" s="16">
        <v>250000</v>
      </c>
      <c r="G35" s="16">
        <v>250000</v>
      </c>
      <c r="H35" s="16">
        <v>255000</v>
      </c>
      <c r="I35" s="16">
        <v>250000</v>
      </c>
      <c r="J35" s="16">
        <v>250000</v>
      </c>
      <c r="K35" s="16">
        <v>253000</v>
      </c>
      <c r="L35" s="16">
        <v>258000</v>
      </c>
      <c r="M35" s="25">
        <v>265000</v>
      </c>
      <c r="N35" s="25">
        <v>250000</v>
      </c>
      <c r="O35" s="25">
        <v>255000</v>
      </c>
      <c r="P35" s="25">
        <v>253000</v>
      </c>
      <c r="Q35" s="36">
        <v>255000</v>
      </c>
      <c r="R35" s="34">
        <v>254000</v>
      </c>
      <c r="S35" s="34">
        <v>255000</v>
      </c>
      <c r="T35" s="34">
        <v>250000</v>
      </c>
      <c r="U35" s="28" t="s">
        <v>128</v>
      </c>
      <c r="V35" s="28" t="s">
        <v>128</v>
      </c>
      <c r="W35" s="28" t="s">
        <v>128</v>
      </c>
      <c r="X35" s="28" t="s">
        <v>128</v>
      </c>
      <c r="Y35" s="28" t="s">
        <v>128</v>
      </c>
      <c r="Z35" s="25">
        <f t="shared" si="11"/>
        <v>35100.0351000351</v>
      </c>
      <c r="AA35" s="25">
        <f t="shared" si="12"/>
        <v>34683.2036181518</v>
      </c>
      <c r="AB35" s="25">
        <f t="shared" si="13"/>
        <v>35919.5402298851</v>
      </c>
      <c r="AC35" s="25">
        <f t="shared" si="14"/>
        <v>36326.1213873672</v>
      </c>
      <c r="AD35" s="25">
        <f t="shared" si="15"/>
        <v>37055.1528895608</v>
      </c>
      <c r="AE35" s="25">
        <f t="shared" si="16"/>
        <v>37838.5654248239</v>
      </c>
      <c r="AF35" s="26">
        <f t="shared" si="0"/>
        <v>38709.0966377099</v>
      </c>
      <c r="AG35" s="40">
        <f t="shared" si="1"/>
        <v>40352.0526251675</v>
      </c>
      <c r="AH35" s="40">
        <f t="shared" si="2"/>
        <v>39364.4995197531</v>
      </c>
      <c r="AI35" s="40">
        <f t="shared" si="3"/>
        <v>40467.1977655759</v>
      </c>
      <c r="AJ35" s="40">
        <f t="shared" si="4"/>
        <v>39792.3875432526</v>
      </c>
      <c r="AK35" s="40">
        <f t="shared" si="5"/>
        <v>39972.4111985453</v>
      </c>
      <c r="AL35" s="25">
        <f t="shared" si="6"/>
        <v>39878.7935879924</v>
      </c>
      <c r="AM35" s="25">
        <f t="shared" si="7"/>
        <v>39724.5762711864</v>
      </c>
      <c r="AN35" s="34">
        <f t="shared" si="8"/>
        <v>38697.2942851836</v>
      </c>
      <c r="AO35" s="28" t="s">
        <v>128</v>
      </c>
      <c r="AP35" s="28" t="s">
        <v>128</v>
      </c>
      <c r="AQ35" s="28" t="s">
        <v>128</v>
      </c>
      <c r="AR35" s="28" t="s">
        <v>128</v>
      </c>
      <c r="AS35" s="28" t="s">
        <v>128</v>
      </c>
    </row>
    <row r="36" ht="13.5" customHeight="1" spans="1:45">
      <c r="A36" s="20">
        <v>34</v>
      </c>
      <c r="B36" s="13" t="s">
        <v>129</v>
      </c>
      <c r="C36" s="21" t="s">
        <v>130</v>
      </c>
      <c r="D36" s="13" t="s">
        <v>131</v>
      </c>
      <c r="E36" s="15" t="s">
        <v>30</v>
      </c>
      <c r="F36" s="16">
        <v>90000</v>
      </c>
      <c r="G36" s="16">
        <v>105000</v>
      </c>
      <c r="H36" s="16">
        <v>112000</v>
      </c>
      <c r="I36" s="16">
        <v>115000</v>
      </c>
      <c r="J36" s="16">
        <v>120000</v>
      </c>
      <c r="K36" s="16">
        <v>112000</v>
      </c>
      <c r="L36" s="16">
        <v>110000</v>
      </c>
      <c r="M36" s="25">
        <v>125000</v>
      </c>
      <c r="N36" s="28" t="s">
        <v>128</v>
      </c>
      <c r="O36" s="28" t="s">
        <v>128</v>
      </c>
      <c r="P36" s="28" t="s">
        <v>128</v>
      </c>
      <c r="Q36" s="28" t="s">
        <v>128</v>
      </c>
      <c r="R36" s="28" t="s">
        <v>128</v>
      </c>
      <c r="S36" s="28" t="s">
        <v>128</v>
      </c>
      <c r="T36" s="28" t="s">
        <v>128</v>
      </c>
      <c r="U36" s="28" t="s">
        <v>128</v>
      </c>
      <c r="V36" s="28" t="s">
        <v>128</v>
      </c>
      <c r="W36" s="28" t="s">
        <v>128</v>
      </c>
      <c r="X36" s="28" t="s">
        <v>128</v>
      </c>
      <c r="Y36" s="28" t="s">
        <v>128</v>
      </c>
      <c r="Z36" s="25">
        <f t="shared" si="11"/>
        <v>12636.0126360126</v>
      </c>
      <c r="AA36" s="25">
        <f t="shared" si="12"/>
        <v>14566.9455196238</v>
      </c>
      <c r="AB36" s="25">
        <f t="shared" si="13"/>
        <v>15776.4255127338</v>
      </c>
      <c r="AC36" s="25">
        <f t="shared" si="14"/>
        <v>16710.0158381889</v>
      </c>
      <c r="AD36" s="25">
        <f t="shared" si="15"/>
        <v>17786.4733869892</v>
      </c>
      <c r="AE36" s="25">
        <f t="shared" si="16"/>
        <v>16750.6692789734</v>
      </c>
      <c r="AF36" s="26">
        <f t="shared" si="0"/>
        <v>16503.8784114267</v>
      </c>
      <c r="AG36" s="40">
        <f t="shared" si="1"/>
        <v>19033.9870873432</v>
      </c>
      <c r="AH36" s="28" t="s">
        <v>128</v>
      </c>
      <c r="AI36" s="28" t="s">
        <v>128</v>
      </c>
      <c r="AJ36" s="28" t="s">
        <v>128</v>
      </c>
      <c r="AK36" s="28" t="s">
        <v>128</v>
      </c>
      <c r="AL36" s="28" t="s">
        <v>128</v>
      </c>
      <c r="AM36" s="28" t="s">
        <v>128</v>
      </c>
      <c r="AN36" s="28" t="s">
        <v>128</v>
      </c>
      <c r="AO36" s="28" t="s">
        <v>128</v>
      </c>
      <c r="AP36" s="28" t="s">
        <v>128</v>
      </c>
      <c r="AQ36" s="28" t="s">
        <v>128</v>
      </c>
      <c r="AR36" s="28" t="s">
        <v>128</v>
      </c>
      <c r="AS36" s="28" t="s">
        <v>128</v>
      </c>
    </row>
    <row r="37" spans="1:45">
      <c r="A37" s="20">
        <v>35</v>
      </c>
      <c r="B37" s="13" t="s">
        <v>132</v>
      </c>
      <c r="C37" s="21" t="s">
        <v>133</v>
      </c>
      <c r="D37" s="13" t="s">
        <v>134</v>
      </c>
      <c r="E37" s="15" t="s">
        <v>30</v>
      </c>
      <c r="F37" s="16">
        <v>57500</v>
      </c>
      <c r="G37" s="16">
        <v>57500</v>
      </c>
      <c r="H37" s="16">
        <v>58000</v>
      </c>
      <c r="I37" s="16">
        <v>58000</v>
      </c>
      <c r="J37" s="16">
        <v>58000</v>
      </c>
      <c r="K37" s="16">
        <v>58000</v>
      </c>
      <c r="L37" s="16">
        <v>58000</v>
      </c>
      <c r="M37" s="25">
        <v>58000</v>
      </c>
      <c r="N37" s="28" t="s">
        <v>128</v>
      </c>
      <c r="O37" s="28" t="s">
        <v>128</v>
      </c>
      <c r="P37" s="28" t="s">
        <v>128</v>
      </c>
      <c r="Q37" s="28" t="s">
        <v>128</v>
      </c>
      <c r="R37" s="28" t="s">
        <v>128</v>
      </c>
      <c r="S37" s="28" t="s">
        <v>128</v>
      </c>
      <c r="T37" s="28" t="s">
        <v>128</v>
      </c>
      <c r="U37" s="28" t="s">
        <v>128</v>
      </c>
      <c r="V37" s="28" t="s">
        <v>128</v>
      </c>
      <c r="W37" s="28" t="s">
        <v>128</v>
      </c>
      <c r="X37" s="28" t="s">
        <v>128</v>
      </c>
      <c r="Y37" s="28" t="s">
        <v>128</v>
      </c>
      <c r="Z37" s="25">
        <f t="shared" si="11"/>
        <v>8073.00807300807</v>
      </c>
      <c r="AA37" s="25">
        <f t="shared" si="12"/>
        <v>7977.13683217491</v>
      </c>
      <c r="AB37" s="25">
        <f t="shared" si="13"/>
        <v>8169.93464052288</v>
      </c>
      <c r="AC37" s="25">
        <f t="shared" si="14"/>
        <v>8427.6601618692</v>
      </c>
      <c r="AD37" s="25">
        <f t="shared" si="15"/>
        <v>8596.79547037811</v>
      </c>
      <c r="AE37" s="25">
        <f t="shared" si="16"/>
        <v>8674.45373375409</v>
      </c>
      <c r="AF37" s="26">
        <f t="shared" si="0"/>
        <v>8702.04498057043</v>
      </c>
      <c r="AG37" s="40">
        <f t="shared" si="1"/>
        <v>8831.77000852723</v>
      </c>
      <c r="AH37" s="28" t="s">
        <v>128</v>
      </c>
      <c r="AI37" s="28" t="s">
        <v>128</v>
      </c>
      <c r="AJ37" s="28" t="s">
        <v>128</v>
      </c>
      <c r="AK37" s="28" t="s">
        <v>128</v>
      </c>
      <c r="AL37" s="28" t="s">
        <v>128</v>
      </c>
      <c r="AM37" s="28" t="s">
        <v>128</v>
      </c>
      <c r="AN37" s="28" t="s">
        <v>128</v>
      </c>
      <c r="AO37" s="28" t="s">
        <v>128</v>
      </c>
      <c r="AP37" s="28" t="s">
        <v>128</v>
      </c>
      <c r="AQ37" s="28" t="s">
        <v>128</v>
      </c>
      <c r="AR37" s="28" t="s">
        <v>128</v>
      </c>
      <c r="AS37" s="28" t="s">
        <v>128</v>
      </c>
    </row>
    <row r="38" spans="1:45">
      <c r="A38" s="20">
        <v>36</v>
      </c>
      <c r="B38" s="13" t="s">
        <v>135</v>
      </c>
      <c r="C38" s="21" t="s">
        <v>136</v>
      </c>
      <c r="D38" s="13" t="s">
        <v>137</v>
      </c>
      <c r="E38" s="13" t="s">
        <v>138</v>
      </c>
      <c r="F38" s="16">
        <v>180000</v>
      </c>
      <c r="G38" s="16">
        <v>190000</v>
      </c>
      <c r="H38" s="16">
        <v>200000</v>
      </c>
      <c r="I38" s="16">
        <v>200000</v>
      </c>
      <c r="J38" s="16">
        <v>200000</v>
      </c>
      <c r="K38" s="16">
        <v>200000</v>
      </c>
      <c r="L38" s="16">
        <v>185000</v>
      </c>
      <c r="M38" s="28" t="s">
        <v>128</v>
      </c>
      <c r="N38" s="28" t="s">
        <v>128</v>
      </c>
      <c r="O38" s="28" t="s">
        <v>128</v>
      </c>
      <c r="P38" s="28" t="s">
        <v>128</v>
      </c>
      <c r="Q38" s="28" t="s">
        <v>128</v>
      </c>
      <c r="R38" s="28" t="s">
        <v>128</v>
      </c>
      <c r="S38" s="28" t="s">
        <v>128</v>
      </c>
      <c r="T38" s="28" t="s">
        <v>128</v>
      </c>
      <c r="U38" s="28" t="s">
        <v>128</v>
      </c>
      <c r="V38" s="28" t="s">
        <v>128</v>
      </c>
      <c r="W38" s="28" t="s">
        <v>128</v>
      </c>
      <c r="X38" s="28" t="s">
        <v>128</v>
      </c>
      <c r="Y38" s="28" t="s">
        <v>128</v>
      </c>
      <c r="Z38" s="25">
        <f t="shared" si="11"/>
        <v>25272.0252720253</v>
      </c>
      <c r="AA38" s="25">
        <f t="shared" si="12"/>
        <v>26359.2347497954</v>
      </c>
      <c r="AB38" s="25">
        <f t="shared" si="13"/>
        <v>28172.1884155961</v>
      </c>
      <c r="AC38" s="25">
        <f t="shared" si="14"/>
        <v>29060.8971098938</v>
      </c>
      <c r="AD38" s="25">
        <f t="shared" si="15"/>
        <v>29644.1223116487</v>
      </c>
      <c r="AE38" s="25">
        <f t="shared" si="16"/>
        <v>29911.9094267383</v>
      </c>
      <c r="AF38" s="26">
        <f t="shared" si="0"/>
        <v>27756.522782854</v>
      </c>
      <c r="AG38" s="28" t="s">
        <v>128</v>
      </c>
      <c r="AH38" s="28" t="s">
        <v>128</v>
      </c>
      <c r="AI38" s="28" t="s">
        <v>128</v>
      </c>
      <c r="AJ38" s="28" t="s">
        <v>128</v>
      </c>
      <c r="AK38" s="28" t="s">
        <v>128</v>
      </c>
      <c r="AL38" s="28" t="s">
        <v>128</v>
      </c>
      <c r="AM38" s="28" t="s">
        <v>128</v>
      </c>
      <c r="AN38" s="28" t="s">
        <v>128</v>
      </c>
      <c r="AO38" s="28" t="s">
        <v>128</v>
      </c>
      <c r="AP38" s="28" t="s">
        <v>128</v>
      </c>
      <c r="AQ38" s="28" t="s">
        <v>128</v>
      </c>
      <c r="AR38" s="28" t="s">
        <v>128</v>
      </c>
      <c r="AS38" s="28" t="s">
        <v>128</v>
      </c>
    </row>
    <row r="39" spans="1:45">
      <c r="A39" s="20">
        <v>37</v>
      </c>
      <c r="B39" s="13" t="s">
        <v>139</v>
      </c>
      <c r="C39" s="21" t="s">
        <v>140</v>
      </c>
      <c r="D39" s="13" t="s">
        <v>141</v>
      </c>
      <c r="E39" s="15" t="s">
        <v>30</v>
      </c>
      <c r="F39" s="16">
        <v>44500</v>
      </c>
      <c r="G39" s="16">
        <v>45000</v>
      </c>
      <c r="H39" s="16">
        <v>46000</v>
      </c>
      <c r="I39" s="16">
        <v>46000</v>
      </c>
      <c r="J39" s="16">
        <v>45000</v>
      </c>
      <c r="K39" s="16">
        <v>45500</v>
      </c>
      <c r="L39" s="16">
        <v>46500</v>
      </c>
      <c r="M39" s="25">
        <v>46500</v>
      </c>
      <c r="N39" s="28" t="s">
        <v>128</v>
      </c>
      <c r="O39" s="28" t="s">
        <v>128</v>
      </c>
      <c r="P39" s="28" t="s">
        <v>128</v>
      </c>
      <c r="Q39" s="28" t="s">
        <v>128</v>
      </c>
      <c r="R39" s="28" t="s">
        <v>128</v>
      </c>
      <c r="S39" s="28" t="s">
        <v>128</v>
      </c>
      <c r="T39" s="28" t="s">
        <v>128</v>
      </c>
      <c r="U39" s="28" t="s">
        <v>128</v>
      </c>
      <c r="V39" s="28" t="s">
        <v>128</v>
      </c>
      <c r="W39" s="28" t="s">
        <v>128</v>
      </c>
      <c r="X39" s="28" t="s">
        <v>128</v>
      </c>
      <c r="Y39" s="28" t="s">
        <v>128</v>
      </c>
      <c r="Z39" s="25">
        <f t="shared" si="11"/>
        <v>6247.80624780625</v>
      </c>
      <c r="AA39" s="25">
        <f t="shared" si="12"/>
        <v>6242.97665126732</v>
      </c>
      <c r="AB39" s="25">
        <f t="shared" si="13"/>
        <v>6479.60333558711</v>
      </c>
      <c r="AC39" s="25">
        <f t="shared" si="14"/>
        <v>6684.00633527557</v>
      </c>
      <c r="AD39" s="25">
        <f t="shared" si="15"/>
        <v>6669.92752012095</v>
      </c>
      <c r="AE39" s="25">
        <f t="shared" si="16"/>
        <v>6804.95939458295</v>
      </c>
      <c r="AF39" s="26">
        <f t="shared" si="0"/>
        <v>6976.63951028492</v>
      </c>
      <c r="AG39" s="40">
        <f>M39/6.5672</f>
        <v>7080.64319649166</v>
      </c>
      <c r="AH39" s="28" t="s">
        <v>128</v>
      </c>
      <c r="AI39" s="28" t="s">
        <v>128</v>
      </c>
      <c r="AJ39" s="28" t="s">
        <v>128</v>
      </c>
      <c r="AK39" s="28" t="s">
        <v>128</v>
      </c>
      <c r="AL39" s="28" t="s">
        <v>128</v>
      </c>
      <c r="AM39" s="28" t="s">
        <v>128</v>
      </c>
      <c r="AN39" s="28" t="s">
        <v>128</v>
      </c>
      <c r="AO39" s="28" t="s">
        <v>128</v>
      </c>
      <c r="AP39" s="28" t="s">
        <v>128</v>
      </c>
      <c r="AQ39" s="28" t="s">
        <v>128</v>
      </c>
      <c r="AR39" s="28" t="s">
        <v>128</v>
      </c>
      <c r="AS39" s="28" t="s">
        <v>128</v>
      </c>
    </row>
    <row r="40" spans="1:45">
      <c r="A40" s="20">
        <v>38</v>
      </c>
      <c r="B40" s="13" t="s">
        <v>142</v>
      </c>
      <c r="C40" s="21" t="s">
        <v>143</v>
      </c>
      <c r="D40" s="13" t="s">
        <v>144</v>
      </c>
      <c r="E40" s="15" t="s">
        <v>30</v>
      </c>
      <c r="F40" s="16">
        <v>108000</v>
      </c>
      <c r="G40" s="16">
        <v>108000</v>
      </c>
      <c r="H40" s="16">
        <v>110000</v>
      </c>
      <c r="I40" s="16">
        <v>110000</v>
      </c>
      <c r="J40" s="16">
        <v>110000</v>
      </c>
      <c r="K40" s="16">
        <v>99000</v>
      </c>
      <c r="L40" s="16">
        <v>95000</v>
      </c>
      <c r="M40" s="25">
        <v>92000</v>
      </c>
      <c r="N40" s="28" t="s">
        <v>128</v>
      </c>
      <c r="O40" s="28" t="s">
        <v>128</v>
      </c>
      <c r="P40" s="28" t="s">
        <v>128</v>
      </c>
      <c r="Q40" s="28" t="s">
        <v>128</v>
      </c>
      <c r="R40" s="28" t="s">
        <v>128</v>
      </c>
      <c r="S40" s="28" t="s">
        <v>128</v>
      </c>
      <c r="T40" s="28" t="s">
        <v>128</v>
      </c>
      <c r="U40" s="28" t="s">
        <v>128</v>
      </c>
      <c r="V40" s="28" t="s">
        <v>128</v>
      </c>
      <c r="W40" s="28" t="s">
        <v>128</v>
      </c>
      <c r="X40" s="28" t="s">
        <v>128</v>
      </c>
      <c r="Y40" s="28" t="s">
        <v>128</v>
      </c>
      <c r="Z40" s="25">
        <f t="shared" si="11"/>
        <v>15163.2151632152</v>
      </c>
      <c r="AA40" s="25">
        <f t="shared" si="12"/>
        <v>14983.1439630416</v>
      </c>
      <c r="AB40" s="25">
        <f t="shared" si="13"/>
        <v>15494.7036285779</v>
      </c>
      <c r="AC40" s="25">
        <f t="shared" si="14"/>
        <v>15983.4934104416</v>
      </c>
      <c r="AD40" s="25">
        <f t="shared" si="15"/>
        <v>16304.2672714068</v>
      </c>
      <c r="AE40" s="25">
        <f t="shared" si="16"/>
        <v>14806.3951662354</v>
      </c>
      <c r="AF40" s="26">
        <f t="shared" si="0"/>
        <v>14253.3495371412</v>
      </c>
      <c r="AG40" s="40">
        <f>M40/6.5672</f>
        <v>14009.0144962846</v>
      </c>
      <c r="AH40" s="28" t="s">
        <v>128</v>
      </c>
      <c r="AI40" s="28" t="s">
        <v>128</v>
      </c>
      <c r="AJ40" s="28" t="s">
        <v>128</v>
      </c>
      <c r="AK40" s="28" t="s">
        <v>128</v>
      </c>
      <c r="AL40" s="28" t="s">
        <v>128</v>
      </c>
      <c r="AM40" s="28" t="s">
        <v>128</v>
      </c>
      <c r="AN40" s="28" t="s">
        <v>128</v>
      </c>
      <c r="AO40" s="28" t="s">
        <v>128</v>
      </c>
      <c r="AP40" s="28" t="s">
        <v>128</v>
      </c>
      <c r="AQ40" s="28" t="s">
        <v>128</v>
      </c>
      <c r="AR40" s="28" t="s">
        <v>128</v>
      </c>
      <c r="AS40" s="28" t="s">
        <v>128</v>
      </c>
    </row>
    <row r="41" spans="1:45">
      <c r="A41" s="20">
        <v>39</v>
      </c>
      <c r="B41" s="13" t="s">
        <v>145</v>
      </c>
      <c r="C41" s="21" t="s">
        <v>146</v>
      </c>
      <c r="D41" s="13" t="s">
        <v>147</v>
      </c>
      <c r="E41" s="15" t="s">
        <v>30</v>
      </c>
      <c r="F41" s="16">
        <v>130000</v>
      </c>
      <c r="G41" s="16">
        <v>130000</v>
      </c>
      <c r="H41" s="16">
        <v>140000</v>
      </c>
      <c r="I41" s="16">
        <v>145000</v>
      </c>
      <c r="J41" s="16">
        <v>145000</v>
      </c>
      <c r="K41" s="16">
        <v>150000</v>
      </c>
      <c r="L41" s="16">
        <v>150000</v>
      </c>
      <c r="M41" s="25">
        <v>170000</v>
      </c>
      <c r="N41" s="28" t="s">
        <v>128</v>
      </c>
      <c r="O41" s="28" t="s">
        <v>128</v>
      </c>
      <c r="P41" s="28" t="s">
        <v>128</v>
      </c>
      <c r="Q41" s="28" t="s">
        <v>128</v>
      </c>
      <c r="R41" s="28" t="s">
        <v>128</v>
      </c>
      <c r="S41" s="28" t="s">
        <v>128</v>
      </c>
      <c r="T41" s="28" t="s">
        <v>128</v>
      </c>
      <c r="U41" s="28" t="s">
        <v>128</v>
      </c>
      <c r="V41" s="28" t="s">
        <v>128</v>
      </c>
      <c r="W41" s="28" t="s">
        <v>128</v>
      </c>
      <c r="X41" s="28" t="s">
        <v>128</v>
      </c>
      <c r="Y41" s="28" t="s">
        <v>128</v>
      </c>
      <c r="Z41" s="25">
        <f t="shared" si="11"/>
        <v>18252.0182520183</v>
      </c>
      <c r="AA41" s="25">
        <f t="shared" si="12"/>
        <v>18035.2658814389</v>
      </c>
      <c r="AB41" s="25">
        <f t="shared" si="13"/>
        <v>19720.5318909173</v>
      </c>
      <c r="AC41" s="25">
        <f t="shared" si="14"/>
        <v>21069.150404673</v>
      </c>
      <c r="AD41" s="25">
        <f t="shared" si="15"/>
        <v>21491.9886759453</v>
      </c>
      <c r="AE41" s="25">
        <f t="shared" si="16"/>
        <v>22433.9320700537</v>
      </c>
      <c r="AF41" s="26">
        <f t="shared" si="0"/>
        <v>22505.2887428546</v>
      </c>
      <c r="AG41" s="40">
        <f>M41/6.5672</f>
        <v>25886.2224387867</v>
      </c>
      <c r="AH41" s="28" t="s">
        <v>128</v>
      </c>
      <c r="AI41" s="28" t="s">
        <v>128</v>
      </c>
      <c r="AJ41" s="28" t="s">
        <v>128</v>
      </c>
      <c r="AK41" s="28" t="s">
        <v>128</v>
      </c>
      <c r="AL41" s="28" t="s">
        <v>128</v>
      </c>
      <c r="AM41" s="28" t="s">
        <v>128</v>
      </c>
      <c r="AN41" s="28" t="s">
        <v>128</v>
      </c>
      <c r="AO41" s="28" t="s">
        <v>128</v>
      </c>
      <c r="AP41" s="28" t="s">
        <v>128</v>
      </c>
      <c r="AQ41" s="28" t="s">
        <v>128</v>
      </c>
      <c r="AR41" s="28" t="s">
        <v>128</v>
      </c>
      <c r="AS41" s="28" t="s">
        <v>128</v>
      </c>
    </row>
    <row r="42" spans="1:45">
      <c r="A42" s="20">
        <v>40</v>
      </c>
      <c r="B42" s="13" t="s">
        <v>148</v>
      </c>
      <c r="C42" s="21" t="s">
        <v>149</v>
      </c>
      <c r="D42" s="13" t="s">
        <v>150</v>
      </c>
      <c r="E42" s="15" t="s">
        <v>30</v>
      </c>
      <c r="F42" s="16">
        <v>149000</v>
      </c>
      <c r="G42" s="16">
        <v>149000</v>
      </c>
      <c r="H42" s="16">
        <v>149000</v>
      </c>
      <c r="I42" s="16">
        <v>148000</v>
      </c>
      <c r="J42" s="16">
        <v>148000</v>
      </c>
      <c r="K42" s="16">
        <v>148000</v>
      </c>
      <c r="L42" s="16">
        <v>148000</v>
      </c>
      <c r="M42" s="25">
        <v>148000</v>
      </c>
      <c r="N42" s="28" t="s">
        <v>128</v>
      </c>
      <c r="O42" s="28" t="s">
        <v>128</v>
      </c>
      <c r="P42" s="28" t="s">
        <v>128</v>
      </c>
      <c r="Q42" s="28" t="s">
        <v>128</v>
      </c>
      <c r="R42" s="28" t="s">
        <v>128</v>
      </c>
      <c r="S42" s="28" t="s">
        <v>128</v>
      </c>
      <c r="T42" s="28" t="s">
        <v>128</v>
      </c>
      <c r="U42" s="28" t="s">
        <v>128</v>
      </c>
      <c r="V42" s="28" t="s">
        <v>128</v>
      </c>
      <c r="W42" s="28" t="s">
        <v>128</v>
      </c>
      <c r="X42" s="28" t="s">
        <v>128</v>
      </c>
      <c r="Y42" s="28" t="s">
        <v>128</v>
      </c>
      <c r="Z42" s="25">
        <f t="shared" si="11"/>
        <v>20919.6209196209</v>
      </c>
      <c r="AA42" s="25">
        <f t="shared" si="12"/>
        <v>20671.1893564185</v>
      </c>
      <c r="AB42" s="25">
        <f t="shared" si="13"/>
        <v>20988.2803696191</v>
      </c>
      <c r="AC42" s="25">
        <f t="shared" si="14"/>
        <v>21505.0638613214</v>
      </c>
      <c r="AD42" s="25">
        <f t="shared" si="15"/>
        <v>21936.65051062</v>
      </c>
      <c r="AE42" s="25">
        <f t="shared" si="16"/>
        <v>22134.8129757863</v>
      </c>
      <c r="AF42" s="26">
        <f t="shared" si="0"/>
        <v>22205.2182262832</v>
      </c>
      <c r="AG42" s="40">
        <f>M42/6.5672</f>
        <v>22536.2407114143</v>
      </c>
      <c r="AH42" s="28" t="s">
        <v>128</v>
      </c>
      <c r="AI42" s="28" t="s">
        <v>128</v>
      </c>
      <c r="AJ42" s="28" t="s">
        <v>128</v>
      </c>
      <c r="AK42" s="28" t="s">
        <v>128</v>
      </c>
      <c r="AL42" s="28" t="s">
        <v>128</v>
      </c>
      <c r="AM42" s="28" t="s">
        <v>128</v>
      </c>
      <c r="AN42" s="28" t="s">
        <v>128</v>
      </c>
      <c r="AO42" s="28" t="s">
        <v>128</v>
      </c>
      <c r="AP42" s="28" t="s">
        <v>128</v>
      </c>
      <c r="AQ42" s="28" t="s">
        <v>128</v>
      </c>
      <c r="AR42" s="28" t="s">
        <v>128</v>
      </c>
      <c r="AS42" s="28" t="s">
        <v>128</v>
      </c>
    </row>
    <row r="43" spans="1:45">
      <c r="A43" s="20">
        <v>41</v>
      </c>
      <c r="B43" s="13" t="s">
        <v>151</v>
      </c>
      <c r="C43" s="21" t="s">
        <v>152</v>
      </c>
      <c r="D43" s="13" t="s">
        <v>153</v>
      </c>
      <c r="E43" s="15" t="s">
        <v>30</v>
      </c>
      <c r="F43" s="16">
        <v>55000</v>
      </c>
      <c r="G43" s="16">
        <v>55000</v>
      </c>
      <c r="H43" s="16">
        <v>55000</v>
      </c>
      <c r="I43" s="16">
        <v>55000</v>
      </c>
      <c r="J43" s="16">
        <v>55000</v>
      </c>
      <c r="K43" s="16">
        <v>65000</v>
      </c>
      <c r="L43" s="16">
        <v>60000</v>
      </c>
      <c r="M43" s="29">
        <v>60000</v>
      </c>
      <c r="N43" s="28" t="s">
        <v>128</v>
      </c>
      <c r="O43" s="28" t="s">
        <v>128</v>
      </c>
      <c r="P43" s="28" t="s">
        <v>128</v>
      </c>
      <c r="Q43" s="28" t="s">
        <v>128</v>
      </c>
      <c r="R43" s="28" t="s">
        <v>128</v>
      </c>
      <c r="S43" s="28" t="s">
        <v>128</v>
      </c>
      <c r="T43" s="28" t="s">
        <v>128</v>
      </c>
      <c r="U43" s="28" t="s">
        <v>128</v>
      </c>
      <c r="V43" s="28" t="s">
        <v>128</v>
      </c>
      <c r="W43" s="28" t="s">
        <v>128</v>
      </c>
      <c r="X43" s="28" t="s">
        <v>128</v>
      </c>
      <c r="Y43" s="28" t="s">
        <v>128</v>
      </c>
      <c r="Z43" s="25">
        <f t="shared" si="11"/>
        <v>7722.00772200772</v>
      </c>
      <c r="AA43" s="25">
        <f t="shared" si="12"/>
        <v>7630.3047959934</v>
      </c>
      <c r="AB43" s="25">
        <f t="shared" si="13"/>
        <v>7747.35181428893</v>
      </c>
      <c r="AC43" s="25">
        <f t="shared" si="14"/>
        <v>7991.74670522079</v>
      </c>
      <c r="AD43" s="25">
        <f t="shared" si="15"/>
        <v>8152.13363570338</v>
      </c>
      <c r="AE43" s="25">
        <f t="shared" si="16"/>
        <v>9721.37056368993</v>
      </c>
      <c r="AF43" s="26">
        <f t="shared" si="0"/>
        <v>9002.11549714183</v>
      </c>
      <c r="AG43" s="40">
        <f>M43/6.5672</f>
        <v>9136.31380192472</v>
      </c>
      <c r="AH43" s="28" t="s">
        <v>128</v>
      </c>
      <c r="AI43" s="28" t="s">
        <v>128</v>
      </c>
      <c r="AJ43" s="28" t="s">
        <v>128</v>
      </c>
      <c r="AK43" s="28" t="s">
        <v>128</v>
      </c>
      <c r="AL43" s="28" t="s">
        <v>128</v>
      </c>
      <c r="AM43" s="28" t="s">
        <v>128</v>
      </c>
      <c r="AN43" s="28" t="s">
        <v>128</v>
      </c>
      <c r="AO43" s="28" t="s">
        <v>128</v>
      </c>
      <c r="AP43" s="28" t="s">
        <v>128</v>
      </c>
      <c r="AQ43" s="28" t="s">
        <v>128</v>
      </c>
      <c r="AR43" s="28" t="s">
        <v>128</v>
      </c>
      <c r="AS43" s="28" t="s">
        <v>128</v>
      </c>
    </row>
    <row r="44" spans="1:45">
      <c r="A44" s="20">
        <v>42</v>
      </c>
      <c r="B44" s="13" t="s">
        <v>154</v>
      </c>
      <c r="C44" s="21" t="s">
        <v>155</v>
      </c>
      <c r="D44" s="13" t="s">
        <v>156</v>
      </c>
      <c r="E44" s="13" t="s">
        <v>138</v>
      </c>
      <c r="F44" s="16">
        <v>34000</v>
      </c>
      <c r="G44" s="16">
        <v>34000</v>
      </c>
      <c r="H44" s="16">
        <v>32000</v>
      </c>
      <c r="I44" s="16">
        <v>31000</v>
      </c>
      <c r="J44" s="16">
        <v>30000</v>
      </c>
      <c r="K44" s="16">
        <v>28500</v>
      </c>
      <c r="L44" s="16">
        <v>28500</v>
      </c>
      <c r="M44" s="28" t="s">
        <v>128</v>
      </c>
      <c r="N44" s="28" t="s">
        <v>128</v>
      </c>
      <c r="O44" s="28" t="s">
        <v>128</v>
      </c>
      <c r="P44" s="28" t="s">
        <v>128</v>
      </c>
      <c r="Q44" s="28" t="s">
        <v>128</v>
      </c>
      <c r="R44" s="28" t="s">
        <v>128</v>
      </c>
      <c r="S44" s="28" t="s">
        <v>128</v>
      </c>
      <c r="T44" s="28" t="s">
        <v>128</v>
      </c>
      <c r="U44" s="28" t="s">
        <v>128</v>
      </c>
      <c r="V44" s="28" t="s">
        <v>128</v>
      </c>
      <c r="W44" s="28" t="s">
        <v>128</v>
      </c>
      <c r="X44" s="28" t="s">
        <v>128</v>
      </c>
      <c r="Y44" s="28" t="s">
        <v>128</v>
      </c>
      <c r="Z44" s="25">
        <f t="shared" si="11"/>
        <v>4773.60477360477</v>
      </c>
      <c r="AA44" s="25">
        <f t="shared" si="12"/>
        <v>4716.91569206864</v>
      </c>
      <c r="AB44" s="25">
        <f t="shared" si="13"/>
        <v>4507.55014649538</v>
      </c>
      <c r="AC44" s="25">
        <f t="shared" si="14"/>
        <v>4504.43905203354</v>
      </c>
      <c r="AD44" s="25">
        <f t="shared" si="15"/>
        <v>4446.6183467473</v>
      </c>
      <c r="AE44" s="25">
        <f t="shared" si="16"/>
        <v>4262.4470933102</v>
      </c>
      <c r="AF44" s="26">
        <f t="shared" si="0"/>
        <v>4276.00486114237</v>
      </c>
      <c r="AG44" s="28" t="s">
        <v>128</v>
      </c>
      <c r="AH44" s="28" t="s">
        <v>128</v>
      </c>
      <c r="AI44" s="28" t="s">
        <v>128</v>
      </c>
      <c r="AJ44" s="28" t="s">
        <v>128</v>
      </c>
      <c r="AK44" s="28" t="s">
        <v>128</v>
      </c>
      <c r="AL44" s="28" t="s">
        <v>128</v>
      </c>
      <c r="AM44" s="28" t="s">
        <v>128</v>
      </c>
      <c r="AN44" s="28" t="s">
        <v>128</v>
      </c>
      <c r="AO44" s="28" t="s">
        <v>128</v>
      </c>
      <c r="AP44" s="28" t="s">
        <v>128</v>
      </c>
      <c r="AQ44" s="28" t="s">
        <v>128</v>
      </c>
      <c r="AR44" s="28" t="s">
        <v>128</v>
      </c>
      <c r="AS44" s="28" t="s">
        <v>128</v>
      </c>
    </row>
    <row r="45" spans="6:41">
      <c r="F45" s="22"/>
      <c r="G45" s="22"/>
      <c r="H45" s="22"/>
      <c r="I45" s="22"/>
      <c r="J45" s="22"/>
      <c r="K45" s="22"/>
      <c r="V45" s="2"/>
      <c r="AG45" s="3"/>
      <c r="AH45" s="4"/>
      <c r="AJ45" s="5"/>
      <c r="AK45" s="5"/>
      <c r="AO45" s="5"/>
    </row>
    <row r="46" spans="5:37">
      <c r="E46" s="23"/>
      <c r="F46" s="22"/>
      <c r="G46" s="22"/>
      <c r="H46" s="22"/>
      <c r="I46" s="22"/>
      <c r="J46" s="22"/>
      <c r="K46" s="22"/>
      <c r="AG46" s="2"/>
      <c r="AH46" s="2"/>
      <c r="AJ46" s="5"/>
      <c r="AK46" s="5"/>
    </row>
    <row r="47" spans="5:5">
      <c r="E47" s="23"/>
    </row>
    <row r="48" spans="5:5">
      <c r="E48" s="23"/>
    </row>
    <row r="49" spans="5:5">
      <c r="E49" s="23"/>
    </row>
    <row r="50" spans="5:5">
      <c r="E50" s="23"/>
    </row>
    <row r="51" spans="5:5">
      <c r="E51" s="23"/>
    </row>
    <row r="52" spans="5:5">
      <c r="E52" s="23"/>
    </row>
    <row r="53" spans="5:5">
      <c r="E53" s="23"/>
    </row>
    <row r="54" spans="5:5">
      <c r="E54" s="23"/>
    </row>
    <row r="55" spans="5:5">
      <c r="E55" s="23"/>
    </row>
    <row r="56" spans="5:5">
      <c r="E56" s="23"/>
    </row>
    <row r="57" spans="5:5">
      <c r="E57" s="23"/>
    </row>
    <row r="58" spans="5:5">
      <c r="E58" s="23"/>
    </row>
    <row r="59" spans="5:5">
      <c r="E59" s="23"/>
    </row>
    <row r="60" spans="5:5">
      <c r="E60" s="23"/>
    </row>
    <row r="61" spans="5:5">
      <c r="E61" s="23"/>
    </row>
    <row r="62" spans="5:5">
      <c r="E62" s="23"/>
    </row>
    <row r="63" spans="5:5">
      <c r="E63" s="23"/>
    </row>
    <row r="64" spans="5:5">
      <c r="E64" s="23"/>
    </row>
    <row r="65" spans="5:5">
      <c r="E65" s="23"/>
    </row>
    <row r="66" spans="5:5">
      <c r="E66" s="23"/>
    </row>
    <row r="67" spans="5:5">
      <c r="E67" s="23"/>
    </row>
    <row r="68" spans="5:5">
      <c r="E68" s="23"/>
    </row>
    <row r="69" spans="5:5">
      <c r="E69" s="23"/>
    </row>
    <row r="70" spans="5:5">
      <c r="E70" s="23"/>
    </row>
    <row r="71" spans="5:5">
      <c r="E71" s="23"/>
    </row>
    <row r="72" spans="5:5">
      <c r="E72" s="23"/>
    </row>
    <row r="73" spans="5:5">
      <c r="E73" s="23"/>
    </row>
    <row r="74" spans="5:5">
      <c r="E74" s="23"/>
    </row>
    <row r="75" spans="5:5">
      <c r="E75" s="23"/>
    </row>
    <row r="76" spans="5:5">
      <c r="E76" s="23"/>
    </row>
    <row r="77" spans="5:5">
      <c r="E77" s="23"/>
    </row>
    <row r="78" spans="5:5">
      <c r="E78" s="23"/>
    </row>
    <row r="79" spans="5:5">
      <c r="E79" s="23"/>
    </row>
    <row r="80" spans="5:5">
      <c r="E80" s="23"/>
    </row>
    <row r="81" spans="5:5">
      <c r="E81" s="23"/>
    </row>
    <row r="82" spans="5:5">
      <c r="E82" s="23"/>
    </row>
    <row r="83" spans="5:5">
      <c r="E83" s="23"/>
    </row>
    <row r="84" spans="5:5">
      <c r="E84" s="23"/>
    </row>
    <row r="85" spans="5:5">
      <c r="E85" s="23"/>
    </row>
    <row r="86" spans="5:5">
      <c r="E86" s="23"/>
    </row>
    <row r="87" spans="5:5">
      <c r="E87" s="23"/>
    </row>
    <row r="88" spans="5:5">
      <c r="E88" s="23"/>
    </row>
    <row r="89" spans="5:5">
      <c r="E89" s="23"/>
    </row>
    <row r="90" spans="5:5">
      <c r="E90" s="23"/>
    </row>
    <row r="91" spans="5:5">
      <c r="E91" s="23"/>
    </row>
    <row r="92" spans="5:5">
      <c r="E92" s="23"/>
    </row>
    <row r="93" spans="5:5">
      <c r="E93" s="23"/>
    </row>
    <row r="94" spans="5:5">
      <c r="E94" s="23"/>
    </row>
    <row r="95" spans="5:5">
      <c r="E95" s="23"/>
    </row>
    <row r="96" spans="5:5">
      <c r="E96" s="23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/>
  <headerFooter/>
  <picture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2.xml>��< ? x m l   v e r s i o n = " 1 . 0 " ? > < c t : c o n t e n t T y p e S c h e m a   c t : _ = " "   m a : _ = " "   m a : c o n t e n t T y p e N a m e = " �ech"   m a : c o n t e n t T y p e I D = " 0 x 0 1 0 1 0 0 8 E 3 8 F 3 A C E A A 3 5 6 4 E 8 4 C E D 0 B 2 A C 6 F D 1 2 0 "   m a : c o n t e n t T y p e V e r s i o n = " 0 "   m a : c o n t e n t T y p e D e s c r i p t i o n = " �e�^�ech0"   m a : c o n t e n t T y p e S c o p e = " "   m a : v e r s i o n I D = " d 9 3 9 4 b 4 b f f 2 a 1 2 b 1 9 2 d 1 b a 0 2 6 e 2 4 6 e 4 3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e 8 f 8 7 2 a a 5 9 1 9 1 3 0 a 4 7 3 c 1 c 9 4 4 7 d f 8 3 7 1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�Q�[{|�W" / >  
 < x s d : e l e m e n t   r e f = " d c : t i t l e "   m i n O c c u r s = " 0 "   m a x O c c u r s = " 1 "   m a : i n d e x = " 4 "   m a : d i s p l a y N a m e = " h��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BC0C26B7-46A1-4E23-B7EC-43E14672F8E7}">
  <ds:schemaRefs/>
</ds:datastoreItem>
</file>

<file path=customXml/itemProps2.xml><?xml version="1.0" encoding="utf-8"?>
<ds:datastoreItem xmlns:ds="http://schemas.openxmlformats.org/officeDocument/2006/customXml" ds:itemID="{16BA2709-7645-4A07-B111-24B10971FB9F}">
  <ds:schemaRefs/>
</ds:datastoreItem>
</file>

<file path=customXml/itemProps3.xml><?xml version="1.0" encoding="utf-8"?>
<ds:datastoreItem xmlns:ds="http://schemas.openxmlformats.org/officeDocument/2006/customXml" ds:itemID="{D0E70A4E-000F-4394-BBD3-AAD57C5643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杨卫纯</dc:creator>
  <cp:lastModifiedBy>^TESSERACT</cp:lastModifiedBy>
  <dcterms:created xsi:type="dcterms:W3CDTF">2006-09-16T00:00:00Z</dcterms:created>
  <dcterms:modified xsi:type="dcterms:W3CDTF">2022-12-23T05:34:53Z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0x0101008E38F3ACEAA3564E84CED0B2AC6FD120</vt:lpwstr>
  </property>
  <property fmtid="{D5CDD505-2E9C-101B-9397-08002B2CF9AE}" pid="3" name="ICV">
    <vt:lpwstr>9B93B63CBB464AA29E880BFE88959BD6</vt:lpwstr>
  </property>
  <property fmtid="{D5CDD505-2E9C-101B-9397-08002B2CF9AE}" pid="4" name="KSOProductBuildVer">
    <vt:lpwstr>2052-11.1.0.12980</vt:lpwstr>
  </property>
</Properties>
</file>