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5" yWindow="-45" windowWidth="19425" windowHeight="10365" firstSheet="10" activeTab="13"/>
  </bookViews>
  <sheets>
    <sheet name="2月" sheetId="3" state="hidden" r:id="rId1"/>
    <sheet name="3月" sheetId="4" state="hidden" r:id="rId2"/>
    <sheet name="4月" sheetId="6" state="hidden" r:id="rId3"/>
    <sheet name="5月" sheetId="7" state="hidden" r:id="rId4"/>
    <sheet name="6月" sheetId="5" state="hidden" r:id="rId5"/>
    <sheet name="7月" sheetId="8" state="hidden" r:id="rId6"/>
    <sheet name="8月" sheetId="9" state="hidden" r:id="rId7"/>
    <sheet name="9月" sheetId="10" state="hidden" r:id="rId8"/>
    <sheet name="10月" sheetId="11" state="hidden" r:id="rId9"/>
    <sheet name="11月" sheetId="12" state="hidden" r:id="rId10"/>
    <sheet name="2022年12月" sheetId="13" r:id="rId11"/>
    <sheet name="2023年1月" sheetId="14" r:id="rId12"/>
    <sheet name="2023年2月" sheetId="15" r:id="rId13"/>
    <sheet name="2023年3月" sheetId="16" r:id="rId14"/>
  </sheets>
  <definedNames>
    <definedName name="_xlnm.Print_Area" localSheetId="8">'10月'!$A$1:$AD$9</definedName>
    <definedName name="_xlnm.Print_Area" localSheetId="4">'6月'!$A$1:$V$9</definedName>
    <definedName name="_xlnm.Print_Area" localSheetId="5">'7月'!$A$1:$X$9</definedName>
    <definedName name="_xlnm.Print_Area" localSheetId="6">'8月'!$A$1:$Z$9</definedName>
    <definedName name="_xlnm.Print_Area" localSheetId="7">'9月'!$A$1:$AB$9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7" i="16" l="1"/>
  <c r="AA7" i="16"/>
  <c r="AN5" i="16" l="1"/>
  <c r="AO5" i="16"/>
  <c r="AO4" i="16"/>
  <c r="AN4" i="16"/>
  <c r="V5" i="16" l="1"/>
  <c r="V6" i="16"/>
  <c r="V7" i="16"/>
  <c r="V8" i="16"/>
  <c r="V4" i="16"/>
  <c r="U5" i="16"/>
  <c r="U6" i="16"/>
  <c r="U7" i="16"/>
  <c r="U8" i="16"/>
  <c r="U4" i="16"/>
  <c r="T5" i="16"/>
  <c r="T6" i="16"/>
  <c r="T7" i="16"/>
  <c r="T8" i="16"/>
  <c r="T4" i="16"/>
  <c r="S7" i="16"/>
  <c r="S5" i="16"/>
  <c r="S6" i="16"/>
  <c r="S8" i="16"/>
  <c r="S4" i="16"/>
  <c r="AO7" i="16"/>
  <c r="AM5" i="15" l="1"/>
  <c r="AM7" i="15" l="1"/>
  <c r="AL7" i="15"/>
  <c r="AM6" i="15"/>
  <c r="AL6" i="15"/>
  <c r="AM4" i="15"/>
  <c r="AL4" i="15"/>
  <c r="AL5" i="15"/>
  <c r="U5" i="15"/>
  <c r="U6" i="15"/>
  <c r="U7" i="15"/>
  <c r="U8" i="15"/>
  <c r="U4" i="15"/>
  <c r="T5" i="15"/>
  <c r="T6" i="15"/>
  <c r="T7" i="15"/>
  <c r="T8" i="15"/>
  <c r="T4" i="15"/>
  <c r="S5" i="15"/>
  <c r="S6" i="15"/>
  <c r="S7" i="15"/>
  <c r="S8" i="15"/>
  <c r="S4" i="15"/>
  <c r="R5" i="15"/>
  <c r="R6" i="15"/>
  <c r="R7" i="15"/>
  <c r="R8" i="15"/>
  <c r="R4" i="15"/>
  <c r="AJ7" i="14"/>
  <c r="T8" i="14"/>
  <c r="S8" i="14"/>
  <c r="S7" i="14"/>
  <c r="Q7" i="14"/>
  <c r="AK4" i="14" l="1"/>
  <c r="AJ6" i="14" l="1"/>
  <c r="AJ5" i="14"/>
  <c r="AJ4" i="14"/>
  <c r="AK6" i="14"/>
  <c r="AK7" i="14"/>
  <c r="AK5" i="14"/>
  <c r="T5" i="14"/>
  <c r="T6" i="14"/>
  <c r="T7" i="14"/>
  <c r="T4" i="14"/>
  <c r="S5" i="14"/>
  <c r="S6" i="14"/>
  <c r="S4" i="14"/>
  <c r="R5" i="14"/>
  <c r="R6" i="14"/>
  <c r="R7" i="14"/>
  <c r="R4" i="14"/>
  <c r="Q5" i="14"/>
  <c r="Q6" i="14"/>
  <c r="Q4" i="14"/>
  <c r="AI6" i="13"/>
  <c r="AI5" i="13"/>
  <c r="AI4" i="13"/>
  <c r="AI3" i="13"/>
  <c r="AF5" i="12"/>
  <c r="AH5" i="13"/>
  <c r="Q5" i="6"/>
  <c r="S5" i="7"/>
  <c r="V5" i="5"/>
  <c r="Z5" i="9"/>
  <c r="X5" i="8"/>
  <c r="AB5" i="10"/>
  <c r="AD5" i="11"/>
  <c r="AH6" i="13"/>
  <c r="AH4" i="13"/>
  <c r="AH3" i="13"/>
  <c r="R4" i="13" l="1"/>
  <c r="S4" i="13"/>
  <c r="R5" i="13"/>
  <c r="S5" i="13"/>
  <c r="R6" i="13"/>
  <c r="S6" i="13"/>
  <c r="S3" i="13"/>
  <c r="R3" i="13"/>
  <c r="AG6" i="12"/>
  <c r="AG5" i="12"/>
  <c r="AG4" i="12"/>
  <c r="AG3" i="12"/>
  <c r="AF3" i="12"/>
  <c r="AF6" i="12"/>
  <c r="AF4" i="12"/>
  <c r="Q4" i="12"/>
  <c r="R4" i="12"/>
  <c r="Q5" i="12"/>
  <c r="R5" i="12"/>
  <c r="Q6" i="12"/>
  <c r="R6" i="12"/>
  <c r="R3" i="12"/>
  <c r="Q3" i="12"/>
  <c r="P3" i="11"/>
  <c r="AE6" i="11"/>
  <c r="AE5" i="11"/>
  <c r="AE4" i="11"/>
  <c r="AE3" i="11"/>
  <c r="AD6" i="11"/>
  <c r="AD4" i="11"/>
  <c r="AD3" i="11"/>
  <c r="Q6" i="11"/>
  <c r="Q4" i="11"/>
  <c r="Q5" i="11"/>
  <c r="Q3" i="11"/>
  <c r="P6" i="11"/>
  <c r="P4" i="11"/>
  <c r="P5" i="11"/>
  <c r="AC6" i="10"/>
  <c r="AC5" i="10"/>
  <c r="AC4" i="10"/>
  <c r="AC3" i="10"/>
  <c r="AB6" i="10"/>
  <c r="AB4" i="10"/>
  <c r="AB3" i="10"/>
  <c r="P4" i="10"/>
  <c r="P5" i="10"/>
  <c r="P6" i="10"/>
  <c r="P3" i="10"/>
  <c r="O4" i="10"/>
  <c r="O5" i="10"/>
  <c r="O6" i="10"/>
  <c r="O3" i="10"/>
  <c r="AA6" i="9"/>
  <c r="AA5" i="9"/>
  <c r="AA4" i="9"/>
  <c r="AA3" i="9"/>
  <c r="Z6" i="9"/>
  <c r="Z4" i="9"/>
  <c r="Z3" i="9"/>
  <c r="O6" i="9"/>
  <c r="O4" i="9"/>
  <c r="O5" i="9"/>
  <c r="O3" i="9"/>
  <c r="N4" i="9"/>
  <c r="N5" i="9"/>
  <c r="N6" i="9"/>
  <c r="N3" i="9"/>
  <c r="Y6" i="8"/>
  <c r="Y5" i="8"/>
  <c r="Y4" i="8"/>
  <c r="Y3" i="8"/>
  <c r="X6" i="8"/>
  <c r="X4" i="8"/>
  <c r="X3" i="8"/>
  <c r="N6" i="8"/>
  <c r="N5" i="8"/>
  <c r="N4" i="8"/>
  <c r="N3" i="8"/>
  <c r="M6" i="8"/>
  <c r="M5" i="8"/>
  <c r="M4" i="8"/>
  <c r="M3" i="8"/>
  <c r="X4" i="5"/>
  <c r="X3" i="5"/>
  <c r="X5" i="5"/>
  <c r="V4" i="5"/>
  <c r="V3" i="5"/>
  <c r="X6" i="5"/>
  <c r="L5" i="5"/>
  <c r="M5" i="5"/>
  <c r="S6" i="7"/>
  <c r="K6" i="7"/>
  <c r="K5" i="7"/>
  <c r="S4" i="7"/>
  <c r="K4" i="7"/>
  <c r="S3" i="7"/>
  <c r="K3" i="7"/>
  <c r="V6" i="5"/>
  <c r="M4" i="5"/>
  <c r="M6" i="5"/>
  <c r="M3" i="5"/>
  <c r="L4" i="5"/>
  <c r="L6" i="5"/>
  <c r="L3" i="5"/>
  <c r="Q6" i="6"/>
  <c r="J6" i="6"/>
  <c r="J5" i="6"/>
  <c r="Q4" i="6"/>
  <c r="J4" i="6"/>
  <c r="Q3" i="6"/>
  <c r="J3" i="6"/>
</calcChain>
</file>

<file path=xl/sharedStrings.xml><?xml version="1.0" encoding="utf-8"?>
<sst xmlns="http://schemas.openxmlformats.org/spreadsheetml/2006/main" count="839" uniqueCount="191">
  <si>
    <t>Jan.</t>
    <phoneticPr fontId="0" type="noConversion"/>
  </si>
  <si>
    <t>96% Spirotetramat technical</t>
    <phoneticPr fontId="1" type="noConversion"/>
  </si>
  <si>
    <t>97% Tebuconazole technical</t>
    <phoneticPr fontId="1" type="noConversion"/>
  </si>
  <si>
    <t>97% Imidacloprid technical</t>
    <phoneticPr fontId="1" type="noConversion"/>
  </si>
  <si>
    <t>96% Trifloxystrobin technical</t>
    <phoneticPr fontId="1" type="noConversion"/>
  </si>
  <si>
    <t>成交价估测（元/吨）</t>
  </si>
  <si>
    <t>报价变化评论</t>
  </si>
  <si>
    <t>Feb.</t>
  </si>
  <si>
    <t>备注：表格数据为2022年2月上半月出厂报价数据。</t>
  </si>
  <si>
    <t>大概在94,500元/吨</t>
  </si>
  <si>
    <t>大概在125,000元/吨</t>
  </si>
  <si>
    <t>估计可到450,000元/吨~480,000元/吨</t>
  </si>
  <si>
    <t>大概在550,000元/吨~570,000元/吨左右</t>
  </si>
  <si>
    <t>序号</t>
  </si>
  <si>
    <t>规格</t>
  </si>
  <si>
    <t>环比</t>
  </si>
  <si>
    <t>同比</t>
  </si>
  <si>
    <t>戊唑醇</t>
  </si>
  <si>
    <t>吡虫啉</t>
  </si>
  <si>
    <t>螺虫乙酯</t>
  </si>
  <si>
    <t>肟菌酯</t>
  </si>
  <si>
    <t>AI CN</t>
  </si>
  <si>
    <r>
      <t>1、2月中旬，春节过后，江苏黄海农药化工有限公司已恢复生产，江苏七洲绿色化工股份有限公司、江苏剑牌农化股份有限公司也处于正常生产状态。市面产品</t>
    </r>
    <r>
      <rPr>
        <b/>
        <sz val="10.5"/>
        <color theme="9" tint="-0.249977111117893"/>
        <rFont val="Arial"/>
        <family val="2"/>
      </rPr>
      <t>供应量充足。</t>
    </r>
    <r>
      <rPr>
        <sz val="10.5"/>
        <color theme="1"/>
        <rFont val="Arial"/>
        <family val="2"/>
      </rPr>
      <t xml:space="preserve">
2、再加上</t>
    </r>
    <r>
      <rPr>
        <b/>
        <sz val="10.5"/>
        <color theme="9" tint="-0.249977111117893"/>
        <rFont val="Arial"/>
        <family val="2"/>
      </rPr>
      <t>下游采购订单量稀少</t>
    </r>
    <r>
      <rPr>
        <sz val="10.5"/>
        <color theme="1"/>
        <rFont val="Arial"/>
        <family val="2"/>
      </rPr>
      <t>。戊唑醇原药出厂价格环比下滑。
3、2月期间，采购商压价意向浓厚，预计3月戊唑醇原药出厂价格回涨可能性甚少。</t>
    </r>
  </si>
  <si>
    <r>
      <t>1、春节过后，吡虫啉原药供需双方观望态度浓厚，</t>
    </r>
    <r>
      <rPr>
        <b/>
        <sz val="10.5"/>
        <color theme="9" tint="-0.249977111117893"/>
        <rFont val="Arial"/>
        <family val="2"/>
      </rPr>
      <t>询单数量远大于实际成交数量</t>
    </r>
    <r>
      <rPr>
        <sz val="10.5"/>
        <color theme="1"/>
        <rFont val="Arial"/>
        <family val="2"/>
      </rPr>
      <t>。
2、据吡虫啉原药生产厂家告知，与去年同期相比，生产成本压力比较大。这主要是由于双环戊二烯、三氯氧化磷等主</t>
    </r>
    <r>
      <rPr>
        <b/>
        <sz val="10.5"/>
        <color theme="9" tint="-0.249977111117893"/>
        <rFont val="Arial"/>
        <family val="2"/>
      </rPr>
      <t>要原材料成本处于高位</t>
    </r>
    <r>
      <rPr>
        <sz val="10.5"/>
        <color theme="1"/>
        <rFont val="Arial"/>
        <family val="2"/>
      </rPr>
      <t>所致。虽然出厂价格有下调，但与去年同比依然处于相对高位。
3、再加上当前处于冬奥期间，华北地区运输更加严格。这给销售带来一定的压力。</t>
    </r>
  </si>
  <si>
    <r>
      <t>1、螺虫乙酯原药在2月虽然贸易商报价有上涨，但实则生产厂家报价环比下跌，同比处于稳定状态。
2、河北兰升生物科技有限公司依然处于</t>
    </r>
    <r>
      <rPr>
        <b/>
        <sz val="10.5"/>
        <color theme="9" tint="-0.249977111117893"/>
        <rFont val="Arial"/>
        <family val="2"/>
      </rPr>
      <t>停产</t>
    </r>
    <r>
      <rPr>
        <sz val="10.5"/>
        <color theme="1"/>
        <rFont val="Arial"/>
        <family val="2"/>
      </rPr>
      <t>状态，市面螺虫乙酯原药</t>
    </r>
    <r>
      <rPr>
        <b/>
        <sz val="10.5"/>
        <color theme="9" tint="-0.249977111117893"/>
        <rFont val="Arial"/>
        <family val="2"/>
      </rPr>
      <t>供应持续紧张</t>
    </r>
    <r>
      <rPr>
        <sz val="10.5"/>
        <color theme="1"/>
        <rFont val="Arial"/>
        <family val="2"/>
      </rPr>
      <t>。
3、供应商哄抬价格的现象还在继续。特别是贸易端，贸易商的报价目前普遍在75~78万/吨的高位。在市面哄抬的作用下，预计3月该产品出厂价格会出现上涨的可能性尚存在。</t>
    </r>
  </si>
  <si>
    <r>
      <t>1、2月，肟菌酯原药出厂价格环比进一步下跌，同比略显跌势。
2、肟菌酯原药市面有</t>
    </r>
    <r>
      <rPr>
        <b/>
        <sz val="10.5"/>
        <color theme="9" tint="-0.249977111117893"/>
        <rFont val="Arial"/>
        <family val="2"/>
      </rPr>
      <t>一定库存</t>
    </r>
    <r>
      <rPr>
        <sz val="10.5"/>
        <color theme="1"/>
        <rFont val="Arial"/>
        <family val="2"/>
      </rPr>
      <t>，再加上春节刚过，其</t>
    </r>
    <r>
      <rPr>
        <b/>
        <sz val="10.5"/>
        <color theme="9" tint="-0.249977111117893"/>
        <rFont val="Arial"/>
        <family val="2"/>
      </rPr>
      <t>下游采购商采购不积极</t>
    </r>
    <r>
      <rPr>
        <sz val="10.5"/>
        <rFont val="Arial"/>
        <family val="2"/>
      </rPr>
      <t>，销售显得比较低迷。</t>
    </r>
    <r>
      <rPr>
        <sz val="10.5"/>
        <color theme="1"/>
        <rFont val="Arial"/>
        <family val="2"/>
      </rPr>
      <t xml:space="preserve">
3、预计肟菌酯原药出厂价格在未来一个月依然会持续在弱势徘徊。
</t>
    </r>
  </si>
  <si>
    <t>Mar.</t>
  </si>
  <si>
    <t>202 Ex-works price, RMB/t出厂价</t>
  </si>
  <si>
    <t>~75,000元/吨</t>
  </si>
  <si>
    <t>~125,000元/吨</t>
  </si>
  <si>
    <t>有价无市</t>
  </si>
  <si>
    <t>~550,000元/吨 / 560,000元/吨左右</t>
  </si>
  <si>
    <t xml:space="preserve">备注：数据基于2022年3月上半旬出厂报价数据。
</t>
  </si>
  <si>
    <t>97% Tebuconazole</t>
  </si>
  <si>
    <t>97% Imidacloprid</t>
  </si>
  <si>
    <t>96% Spirotetramat</t>
  </si>
  <si>
    <t>96% Trifloxystrobin</t>
  </si>
  <si>
    <t>规格EN Name</t>
  </si>
  <si>
    <t>#序号</t>
  </si>
  <si>
    <t>月环比
M/M,%</t>
  </si>
  <si>
    <t>年同比
Y/Y,%</t>
  </si>
  <si>
    <t>Note:  as of the first half of the March. 2022</t>
  </si>
  <si>
    <t>Source: CCM</t>
  </si>
  <si>
    <r>
      <t>1、3月中上旬，戊唑醇原药出厂价格环比下降12%（本月价格状况与上月预测趋势相同），同比下降7.37%，主要是由于目前</t>
    </r>
    <r>
      <rPr>
        <b/>
        <sz val="10.5"/>
        <color theme="9" tint="-0.249977111117893"/>
        <rFont val="Arial"/>
        <family val="2"/>
      </rPr>
      <t>供过于求</t>
    </r>
    <r>
      <rPr>
        <sz val="10.5"/>
        <color theme="1"/>
        <rFont val="Arial"/>
        <family val="2"/>
      </rPr>
      <t>。
2、供应端，主流生产厂家江苏黄海农药化工有限公司、江苏七洲绿色化工股份有限公司、江苏剑牌农化股份有限公司均处于</t>
    </r>
    <r>
      <rPr>
        <b/>
        <sz val="10.5"/>
        <color theme="9" tint="-0.249977111117893"/>
        <rFont val="Arial"/>
        <family val="2"/>
      </rPr>
      <t>正常生产状态，货源供应充足</t>
    </r>
    <r>
      <rPr>
        <sz val="10.5"/>
        <color theme="1"/>
        <rFont val="Arial"/>
        <family val="2"/>
      </rPr>
      <t xml:space="preserve">
3、下游需求端，</t>
    </r>
    <r>
      <rPr>
        <b/>
        <sz val="10.5"/>
        <color theme="9" tint="-0.249977111117893"/>
        <rFont val="Arial"/>
        <family val="2"/>
      </rPr>
      <t>订单量稀少</t>
    </r>
    <r>
      <rPr>
        <sz val="10.5"/>
        <color theme="1"/>
        <rFont val="Arial"/>
        <family val="2"/>
      </rPr>
      <t>，且采购商</t>
    </r>
    <r>
      <rPr>
        <b/>
        <sz val="10.5"/>
        <color theme="9" tint="-0.249977111117893"/>
        <rFont val="Arial"/>
        <family val="2"/>
      </rPr>
      <t>压低价格意向</t>
    </r>
    <r>
      <rPr>
        <sz val="10.5"/>
        <color theme="1"/>
        <rFont val="Arial"/>
        <family val="2"/>
      </rPr>
      <t>强烈
4、此外，</t>
    </r>
    <r>
      <rPr>
        <b/>
        <sz val="10.5"/>
        <color theme="9" tint="-0.249977111117893"/>
        <rFont val="Arial"/>
        <family val="2"/>
      </rPr>
      <t>上游原材料</t>
    </r>
    <r>
      <rPr>
        <sz val="10.5"/>
        <color theme="1"/>
        <rFont val="Arial"/>
        <family val="2"/>
      </rPr>
      <t>三氮唑出厂</t>
    </r>
    <r>
      <rPr>
        <b/>
        <sz val="10.5"/>
        <color theme="9" tint="-0.249977111117893"/>
        <rFont val="Arial"/>
        <family val="2"/>
      </rPr>
      <t>价格走低</t>
    </r>
    <r>
      <rPr>
        <sz val="10.5"/>
        <color theme="1"/>
        <rFont val="Arial"/>
        <family val="2"/>
      </rPr>
      <t>，进一步拉低戊唑醇原药出厂价格 
5、预计下月该产品下降趋势依旧，但其下滑幅度可能会趋缓。</t>
    </r>
  </si>
  <si>
    <r>
      <t>1、3月中上旬，吡虫啉原药出厂价格环比稳定（与上月预测状况吻合），同比增长40%。
2、原药出厂价格整体趋势已</t>
    </r>
    <r>
      <rPr>
        <b/>
        <sz val="10.5"/>
        <color theme="9" tint="-0.249977111117893"/>
        <rFont val="Arial"/>
        <family val="2"/>
      </rPr>
      <t>逐步由跌转稳</t>
    </r>
    <r>
      <rPr>
        <sz val="10.5"/>
        <color theme="1"/>
        <rFont val="Arial"/>
        <family val="2"/>
      </rPr>
      <t>，但依然有部分供应商为争取到订单而继续下调报价。一方面，生产厂家</t>
    </r>
    <r>
      <rPr>
        <b/>
        <sz val="10.5"/>
        <color theme="9" tint="-0.249977111117893"/>
        <rFont val="Arial"/>
        <family val="2"/>
      </rPr>
      <t>开工率偏低</t>
    </r>
    <r>
      <rPr>
        <sz val="10.5"/>
        <color theme="1"/>
        <rFont val="Arial"/>
        <family val="2"/>
      </rPr>
      <t>，对其价格的持续下调有一定的止跌作用。另一方面，吡虫啉原药的主要</t>
    </r>
    <r>
      <rPr>
        <b/>
        <sz val="10.5"/>
        <color theme="9" tint="-0.249977111117893"/>
        <rFont val="Arial"/>
        <family val="2"/>
      </rPr>
      <t>原材料</t>
    </r>
    <r>
      <rPr>
        <sz val="10.5"/>
        <color theme="1"/>
        <rFont val="Arial"/>
        <family val="2"/>
      </rPr>
      <t>2-氯-5-氯甲基吡啶（CCMP）出厂价格</t>
    </r>
    <r>
      <rPr>
        <b/>
        <sz val="10.5"/>
        <color theme="9" tint="-0.249977111117893"/>
        <rFont val="Arial"/>
        <family val="2"/>
      </rPr>
      <t>持续走低</t>
    </r>
    <r>
      <rPr>
        <sz val="10.5"/>
        <color theme="1"/>
        <rFont val="Arial"/>
        <family val="2"/>
      </rPr>
      <t>，对吡虫啉原药出厂价格的进一步下滑起着推动作用。
3、当前吡虫啉原药下游</t>
    </r>
    <r>
      <rPr>
        <b/>
        <sz val="10.5"/>
        <color theme="9" tint="-0.249977111117893"/>
        <rFont val="Arial"/>
        <family val="2"/>
      </rPr>
      <t>采购不积极，</t>
    </r>
    <r>
      <rPr>
        <sz val="10.5"/>
        <color theme="1"/>
        <rFont val="Arial"/>
        <family val="2"/>
      </rPr>
      <t>对吡虫啉原药出厂价格起不到提振作用。
4、值得关注的是，虽然吡虫啉原药出厂价格当前有不少利空因素，但其同比还是有着明显的增幅，价格处于高位。并且其主要原材料双环戊二烯、CCMP等与去年同比依然处于高位。
5、考虑到吡虫啉原药下游订单短期内增长可能性不大，预计吡虫啉原药出厂价格下月依然有下跌的空间。</t>
    </r>
  </si>
  <si>
    <r>
      <t>1、3月中上旬，肟菌酯原药出厂价格环比下降1.72%（与上月预测状况吻合），同比下降2.56%。
2、原药市面</t>
    </r>
    <r>
      <rPr>
        <b/>
        <sz val="10.5"/>
        <color theme="9" tint="-0.249977111117893"/>
        <rFont val="Arial"/>
        <family val="2"/>
      </rPr>
      <t>货源充足</t>
    </r>
    <r>
      <rPr>
        <sz val="10.5"/>
        <color theme="1"/>
        <rFont val="Arial"/>
        <family val="2"/>
      </rPr>
      <t>，下游采购</t>
    </r>
    <r>
      <rPr>
        <b/>
        <sz val="10.5"/>
        <color theme="9" tint="-0.249977111117893"/>
        <rFont val="Arial"/>
        <family val="2"/>
      </rPr>
      <t>备货不积极</t>
    </r>
    <r>
      <rPr>
        <sz val="10.5"/>
        <color theme="1"/>
        <rFont val="Arial"/>
        <family val="2"/>
      </rPr>
      <t>，略有供过于求的现象出现，因此出厂价格出现连续下降的趋势。
3、据悉，3月期间，京博农化科技有限公司、江苏富润生化科技有限公司等主流生产企业开工率均有不同程度增加，产量增多，</t>
    </r>
    <r>
      <rPr>
        <b/>
        <sz val="10.5"/>
        <color theme="9" tint="-0.249977111117893"/>
        <rFont val="Arial"/>
        <family val="2"/>
      </rPr>
      <t>市面供应更充足</t>
    </r>
    <r>
      <rPr>
        <sz val="10.5"/>
        <color theme="1"/>
        <rFont val="Arial"/>
        <family val="2"/>
      </rPr>
      <t>。
4、其主要</t>
    </r>
    <r>
      <rPr>
        <b/>
        <sz val="10.5"/>
        <color theme="9" tint="-0.249977111117893"/>
        <rFont val="Arial"/>
        <family val="2"/>
      </rPr>
      <t>中间体</t>
    </r>
    <r>
      <rPr>
        <sz val="10.5"/>
        <color theme="1"/>
        <rFont val="Arial"/>
        <family val="2"/>
      </rPr>
      <t>间三氟甲基苯胺TFMA出厂</t>
    </r>
    <r>
      <rPr>
        <b/>
        <sz val="10.5"/>
        <color theme="9" tint="-0.249977111117893"/>
        <rFont val="Arial"/>
        <family val="2"/>
      </rPr>
      <t>价格走低</t>
    </r>
    <r>
      <rPr>
        <sz val="10.5"/>
        <color theme="1"/>
        <rFont val="Arial"/>
        <family val="2"/>
      </rPr>
      <t>。
5、预计下月肟菌酯原药出厂价格会延续本月的下降趋势。</t>
    </r>
  </si>
  <si>
    <t>报价变化评论 Highlights</t>
  </si>
  <si>
    <t>2022 Ex-works price, RMB/t</t>
  </si>
  <si>
    <t>成交价估测（元/吨）
Transaction price est.</t>
  </si>
  <si>
    <r>
      <t>1、3月中上旬，螺虫乙酯原药出厂价格环比上涨8.33%（与上月预测状况吻合），同比下降7.14%。
2、生产企业河北兰升、一帆生物依然处于</t>
    </r>
    <r>
      <rPr>
        <b/>
        <sz val="10.5"/>
        <color theme="9" tint="-0.249977111117893"/>
        <rFont val="Arial"/>
        <family val="2"/>
      </rPr>
      <t>停产</t>
    </r>
    <r>
      <rPr>
        <sz val="10.5"/>
        <color theme="1"/>
        <rFont val="Arial"/>
        <family val="2"/>
      </rPr>
      <t>状态(环保原因，非需求旺季)。市面供应以贸易商为主，但贸易商</t>
    </r>
    <r>
      <rPr>
        <b/>
        <sz val="10.5"/>
        <color theme="9" tint="-0.249977111117893"/>
        <rFont val="Arial"/>
        <family val="2"/>
      </rPr>
      <t>报价存在虚高现象</t>
    </r>
    <r>
      <rPr>
        <sz val="10.5"/>
        <color theme="1"/>
        <rFont val="Arial"/>
        <family val="2"/>
      </rPr>
      <t>。
3、据悉，当前螺虫乙酯原药正处于有价无市的状态。业内人士告知，这个产品国内价格的波动目前主要取决于河北兰升的供货情况，通常河北兰升开工生产，价格会有所下降，否则贸易商将会继续抬价。
4、预计河北兰升下月开工生产可能性不大，螺虫乙酯原药出厂价格预计会有上涨的可能。</t>
    </r>
  </si>
  <si>
    <t xml:space="preserve">备注：数据基于2022年4月上半旬出厂报价数据。
</t>
  </si>
  <si>
    <t>Note:  as of the first half of the April 2022</t>
  </si>
  <si>
    <t>Apr.</t>
  </si>
  <si>
    <t>Trend</t>
  </si>
  <si>
    <t>400,000~450,000</t>
  </si>
  <si>
    <t>500,000~520,000</t>
  </si>
  <si>
    <t>成交价估测（元/吨）Transaction price est.</t>
  </si>
  <si>
    <t>550,000~ 560,000</t>
  </si>
  <si>
    <t>450,000~480,000</t>
  </si>
  <si>
    <t>550,000~570,000</t>
  </si>
  <si>
    <r>
      <t>1、4月中上旬，戊唑醇原药出厂价格环比下降5.11%，同比下降11.17%（本月价格状况与上月预测趋势相同）。环比下滑的主要原因在于</t>
    </r>
    <r>
      <rPr>
        <b/>
        <sz val="10.5"/>
        <color theme="9" tint="-0.249977111117893"/>
        <rFont val="Arial"/>
        <family val="2"/>
      </rPr>
      <t>下游采购不积极，订单量少</t>
    </r>
    <r>
      <rPr>
        <sz val="10.5"/>
        <color theme="1"/>
        <rFont val="Arial"/>
        <family val="2"/>
      </rPr>
      <t>。
2、而值得关注的是，虽然戊唑醇原药本月上旬环比下降，但其下降幅度已与上月环比已缩窄。且在4月中上旬该产品的出厂</t>
    </r>
    <r>
      <rPr>
        <b/>
        <sz val="10.5"/>
        <color theme="9" tint="-0.249977111117893"/>
        <rFont val="Arial"/>
        <family val="2"/>
      </rPr>
      <t>报价已与上月末相比有回涨的趋势</t>
    </r>
    <r>
      <rPr>
        <sz val="10.5"/>
        <color theme="1"/>
        <rFont val="Arial"/>
        <family val="2"/>
      </rPr>
      <t>，回涨幅度大概为3%~4%。本轮出厂价格的回涨主要是受到3月末原</t>
    </r>
    <r>
      <rPr>
        <b/>
        <sz val="10.5"/>
        <color theme="9" tint="-0.249977111117893"/>
        <rFont val="Arial"/>
        <family val="2"/>
      </rPr>
      <t>材料成本上涨的拉动所致</t>
    </r>
    <r>
      <rPr>
        <sz val="10.5"/>
        <color theme="1"/>
        <rFont val="Arial"/>
        <family val="2"/>
      </rPr>
      <t>。据CCM信息渠道了解，戊唑醇原药主要原材料1,2,4-三氮唑出厂价格在3月末有明显的涨幅，而在4月中上旬回落。
3、根据戊唑醇原药生产企业介绍，4月中上旬戊唑醇原药出厂价格较3月末上调正是受到3月末原材料1,2,4-三氮唑出厂上涨而上涨，但</t>
    </r>
    <r>
      <rPr>
        <b/>
        <sz val="10.5"/>
        <color theme="9" tint="-0.249977111117893"/>
        <rFont val="Arial"/>
        <family val="2"/>
      </rPr>
      <t>下游采购依然不积极</t>
    </r>
    <r>
      <rPr>
        <sz val="10.5"/>
        <color theme="1"/>
        <rFont val="Arial"/>
        <family val="2"/>
      </rPr>
      <t>，</t>
    </r>
    <r>
      <rPr>
        <sz val="10.5"/>
        <color theme="9" tint="-0.249977111117893"/>
        <rFont val="Arial"/>
        <family val="2"/>
      </rPr>
      <t>下月</t>
    </r>
    <r>
      <rPr>
        <sz val="10.5"/>
        <color theme="1"/>
        <rFont val="Arial"/>
        <family val="2"/>
      </rPr>
      <t>戊唑醇原药出厂价格有明显</t>
    </r>
    <r>
      <rPr>
        <b/>
        <sz val="10.5"/>
        <color theme="9" tint="-0.249977111117893"/>
        <rFont val="Arial"/>
        <family val="2"/>
      </rPr>
      <t>上涨的可能性不大</t>
    </r>
    <r>
      <rPr>
        <sz val="10.5"/>
        <color theme="1"/>
        <rFont val="Arial"/>
        <family val="2"/>
      </rPr>
      <t>。
4、当前，江苏黄海农药化工有限公司、江苏七洲绿色化工股份有限公司、江苏剑牌农化股份有限公司主流生产企业虽然有开工生产，但由于新冠疫情物流管制，产量较之前减少。预计下月戊唑醇原药生产企业将会走稳。</t>
    </r>
  </si>
  <si>
    <r>
      <t>1、4月中上旬，吡虫啉原药出厂价格环比下降8.57%（与上月预测状况吻合），同比增长25%。主要由于</t>
    </r>
    <r>
      <rPr>
        <b/>
        <sz val="10.5"/>
        <color theme="9" tint="-0.249977111117893"/>
        <rFont val="Arial"/>
        <family val="2"/>
      </rPr>
      <t>供应大于需求</t>
    </r>
    <r>
      <rPr>
        <sz val="10.5"/>
        <color theme="1"/>
        <rFont val="Arial"/>
        <family val="2"/>
      </rPr>
      <t>所致。
2、在4月上旬，供应方面，1）吡虫啉原药市面前期</t>
    </r>
    <r>
      <rPr>
        <b/>
        <sz val="10.5"/>
        <color theme="9" tint="-0.249977111117893"/>
        <rFont val="Arial"/>
        <family val="2"/>
      </rPr>
      <t>库存充裕</t>
    </r>
    <r>
      <rPr>
        <sz val="10.5"/>
        <color theme="1"/>
        <rFont val="Arial"/>
        <family val="2"/>
      </rPr>
      <t xml:space="preserve"> 2）当前主要生产企业在山东</t>
    </r>
    <r>
      <rPr>
        <b/>
        <sz val="10.5"/>
        <color theme="9" tint="-0.249977111117893"/>
        <rFont val="Arial"/>
        <family val="2"/>
      </rPr>
      <t>正常生产</t>
    </r>
    <r>
      <rPr>
        <sz val="10.5"/>
        <color theme="1"/>
        <rFont val="Arial"/>
        <family val="2"/>
      </rPr>
      <t>供应。
3、在4月上旬，需求方面，1）</t>
    </r>
    <r>
      <rPr>
        <b/>
        <sz val="10.5"/>
        <color theme="9" tint="-0.249977111117893"/>
        <rFont val="Arial"/>
        <family val="2"/>
      </rPr>
      <t>下游采购不积极，实际成单稀少</t>
    </r>
    <r>
      <rPr>
        <sz val="10.5"/>
        <color theme="1"/>
        <rFont val="Arial"/>
        <family val="2"/>
      </rPr>
      <t>2）</t>
    </r>
    <r>
      <rPr>
        <b/>
        <sz val="10.5"/>
        <color theme="9" tint="-0.249977111117893"/>
        <rFont val="Arial"/>
        <family val="2"/>
      </rPr>
      <t>物流运输受阻，出货量也少</t>
    </r>
    <r>
      <rPr>
        <sz val="10.5"/>
        <color theme="1"/>
        <rFont val="Arial"/>
        <family val="2"/>
      </rPr>
      <t>。
4、预计在下月吡虫啉原药出厂价格将会走稳。1）主要原材料2-氯-5-氯甲基吡啶（CCMP）出厂价格在3月末已开始止跌走稳，对吡虫啉原药出厂价格走稳有一定的推动作用。2）据吡虫啉原药生产企业介绍，在4月11日之后吡虫啉原药出货量也有所增加。</t>
    </r>
  </si>
  <si>
    <r>
      <t>1、4月中上旬，螺虫乙酯原药出厂价格环比上涨6.92%（与上月预测状况吻合），同比上涨0.72%。生产企业</t>
    </r>
    <r>
      <rPr>
        <b/>
        <sz val="10.5"/>
        <color theme="9" tint="-0.249977111117893"/>
        <rFont val="Arial"/>
        <family val="2"/>
      </rPr>
      <t>河北兰升表示有少量生产，有货供应</t>
    </r>
    <r>
      <rPr>
        <sz val="10.5"/>
        <color theme="1"/>
        <rFont val="Arial"/>
        <family val="2"/>
      </rPr>
      <t>。而</t>
    </r>
    <r>
      <rPr>
        <b/>
        <sz val="10.5"/>
        <color theme="9" tint="-0.249977111117893"/>
        <rFont val="Arial"/>
        <family val="2"/>
      </rPr>
      <t>一帆生物则表示目前没有生产也没有螺虫乙酯原药供应</t>
    </r>
    <r>
      <rPr>
        <sz val="10.5"/>
        <color theme="1"/>
        <rFont val="Arial"/>
        <family val="2"/>
      </rPr>
      <t>。贸易商报价则比河北兰升高7%左右。据CCM信息渠道了解，此产品4月的</t>
    </r>
    <r>
      <rPr>
        <b/>
        <sz val="10.5"/>
        <color theme="9" tint="-0.249977111117893"/>
        <rFont val="Arial"/>
        <family val="2"/>
      </rPr>
      <t>采购依然冷清，并主要做出口为主。</t>
    </r>
    <r>
      <rPr>
        <sz val="10.5"/>
        <color theme="1"/>
        <rFont val="Arial"/>
        <family val="2"/>
      </rPr>
      <t xml:space="preserve">
2、河北兰升当前螺虫乙酯原药的</t>
    </r>
    <r>
      <rPr>
        <b/>
        <sz val="10.5"/>
        <color theme="9" tint="-0.249977111117893"/>
        <rFont val="Arial"/>
        <family val="2"/>
      </rPr>
      <t>供应与上月相比已变得松动，若下月其持续生产，预计螺虫乙酯原药出厂价格有望回落</t>
    </r>
    <r>
      <rPr>
        <sz val="10.5"/>
        <color theme="1"/>
        <rFont val="Arial"/>
        <family val="2"/>
      </rPr>
      <t>。</t>
    </r>
  </si>
  <si>
    <t>Jan.</t>
  </si>
  <si>
    <t>95,000~100,000</t>
  </si>
  <si>
    <t>145,000~150,000</t>
  </si>
  <si>
    <t>450,000~500,000</t>
  </si>
  <si>
    <r>
      <t>1、4月中上旬，肟菌酯原药出厂价格环比下降7.02%（与上月预测状况吻合），同比下降9.40%。</t>
    </r>
    <r>
      <rPr>
        <b/>
        <sz val="10.5"/>
        <color theme="9" tint="-0.249977111117893"/>
        <rFont val="Arial"/>
        <family val="2"/>
      </rPr>
      <t>货源持续充足导致该产品出厂价格持续下跌</t>
    </r>
    <r>
      <rPr>
        <sz val="10.5"/>
        <color theme="1"/>
        <rFont val="Arial"/>
        <family val="2"/>
      </rPr>
      <t>。
2、据悉，京博农化科技有限公司、江苏富润生化科技有限公司等主流生产企业均</t>
    </r>
    <r>
      <rPr>
        <b/>
        <sz val="10.5"/>
        <color theme="9" tint="-0.249977111117893"/>
        <rFont val="Arial"/>
        <family val="2"/>
      </rPr>
      <t>正常生产</t>
    </r>
    <r>
      <rPr>
        <sz val="10.5"/>
        <color theme="1"/>
        <rFont val="Arial"/>
        <family val="2"/>
      </rPr>
      <t>。且市面</t>
    </r>
    <r>
      <rPr>
        <b/>
        <sz val="10.5"/>
        <color theme="9" tint="-0.249977111117893"/>
        <rFont val="Arial"/>
        <family val="2"/>
      </rPr>
      <t>库存充足</t>
    </r>
    <r>
      <rPr>
        <sz val="10.5"/>
        <color theme="1"/>
        <rFont val="Arial"/>
        <family val="2"/>
      </rPr>
      <t>。而</t>
    </r>
    <r>
      <rPr>
        <b/>
        <sz val="10.5"/>
        <color theme="9" tint="-0.249977111117893"/>
        <rFont val="Arial"/>
        <family val="2"/>
      </rPr>
      <t>下游采购消化能力有限</t>
    </r>
    <r>
      <rPr>
        <sz val="10.5"/>
        <color theme="1"/>
        <rFont val="Arial"/>
        <family val="2"/>
      </rPr>
      <t>，肟菌酯原药</t>
    </r>
    <r>
      <rPr>
        <b/>
        <sz val="10.5"/>
        <color theme="9" tint="-0.249977111117893"/>
        <rFont val="Arial"/>
        <family val="2"/>
      </rPr>
      <t>供过于求得现象进入4月更加凸显，出厂价格进一步下降</t>
    </r>
    <r>
      <rPr>
        <sz val="10.5"/>
        <color theme="1"/>
        <rFont val="Arial"/>
        <family val="2"/>
      </rPr>
      <t>。
3、但其主要中间体间三氟甲基苯胺TFMA出厂价格已由跌走稳。并且据间三氟甲基苯胺TFMA供应商透露，由于新冠疫情管控，其在物流运输上有一定的压力。这或会对肟菌酯原药生产有一定的限制作用，原材料成本也由此有一定程度的上涨。因此，预计下月肟菌酯原药出厂价格持续下滑的可能性不大，其出厂价格将会</t>
    </r>
    <r>
      <rPr>
        <b/>
        <sz val="10.5"/>
        <color theme="9" tint="-0.249977111117893"/>
        <rFont val="Arial"/>
        <family val="2"/>
      </rPr>
      <t>由跌转稳的可能性更大</t>
    </r>
    <r>
      <rPr>
        <sz val="10.5"/>
        <color theme="1"/>
        <rFont val="Arial"/>
        <family val="2"/>
      </rPr>
      <t>。</t>
    </r>
  </si>
  <si>
    <t>absolute changes, Jan.-Apr.</t>
  </si>
  <si>
    <t xml:space="preserve"> -3M</t>
  </si>
  <si>
    <t xml:space="preserve">备注：数据基于2022年5月上半旬出厂报价数据。
</t>
  </si>
  <si>
    <t>Note:  as of the first half of May 2022</t>
  </si>
  <si>
    <t>May</t>
  </si>
  <si>
    <r>
      <t>1、5月中上旬，吡虫啉原药出厂价格环比下降3.13%（</t>
    </r>
    <r>
      <rPr>
        <b/>
        <sz val="10.5"/>
        <color theme="9" tint="-0.249977111117893"/>
        <rFont val="Arial"/>
        <family val="2"/>
      </rPr>
      <t>与上月预测走稳的状况有所不同，但下降幅度已收窄</t>
    </r>
    <r>
      <rPr>
        <sz val="10.5"/>
        <color theme="1"/>
        <rFont val="Arial"/>
        <family val="2"/>
      </rPr>
      <t>），同比增长26.02%。当前</t>
    </r>
    <r>
      <rPr>
        <b/>
        <sz val="10.5"/>
        <color theme="9" tint="-0.249977111117893"/>
        <rFont val="Arial"/>
        <family val="2"/>
      </rPr>
      <t>下游采购不积极</t>
    </r>
    <r>
      <rPr>
        <sz val="10.5"/>
        <color theme="1"/>
        <rFont val="Arial"/>
        <family val="2"/>
      </rPr>
      <t>为利空吡虫啉原药出厂价格的主要原因。
2、供需方面，1）进入5月，市面吡虫啉原药</t>
    </r>
    <r>
      <rPr>
        <b/>
        <sz val="10.5"/>
        <color theme="9" tint="-0.249977111117893"/>
        <rFont val="Arial"/>
        <family val="2"/>
      </rPr>
      <t>货源依然保持充足状态</t>
    </r>
    <r>
      <rPr>
        <sz val="10.5"/>
        <color theme="1"/>
        <rFont val="Arial"/>
        <family val="2"/>
      </rPr>
      <t>，生产企业以出库存为主，生产开工率有所下降。原材料方面，主要原材料2-氯-5-氯甲基吡啶（CCMP）出厂价格稳在高位，对吡虫啉原药出厂价格有着比较强的支撑作用。在高原材料成本的状态下，吡虫啉原药出厂价格虽然环比持续下滑，但同比还是有比较大的增幅，而且有稳在高位的态势。2） 五一</t>
    </r>
    <r>
      <rPr>
        <b/>
        <sz val="10.5"/>
        <color theme="9" tint="-0.249977111117893"/>
        <rFont val="Arial"/>
        <family val="2"/>
      </rPr>
      <t>假期减缓</t>
    </r>
    <r>
      <rPr>
        <sz val="10.5"/>
        <color theme="1"/>
        <rFont val="Arial"/>
        <family val="2"/>
      </rPr>
      <t>吡虫啉原药货源的</t>
    </r>
    <r>
      <rPr>
        <b/>
        <sz val="10.5"/>
        <color theme="9" tint="-0.249977111117893"/>
        <rFont val="Arial"/>
        <family val="2"/>
      </rPr>
      <t>消耗</t>
    </r>
    <r>
      <rPr>
        <sz val="10.5"/>
        <color theme="1"/>
        <rFont val="Arial"/>
        <family val="2"/>
      </rPr>
      <t>，特别是</t>
    </r>
    <r>
      <rPr>
        <b/>
        <sz val="10.5"/>
        <color theme="9" tint="-0.249977111117893"/>
        <rFont val="Arial"/>
        <family val="2"/>
      </rPr>
      <t>国内采购压价意向强烈</t>
    </r>
    <r>
      <rPr>
        <sz val="10.5"/>
        <color theme="1"/>
        <rFont val="Arial"/>
        <family val="2"/>
      </rPr>
      <t>。而</t>
    </r>
    <r>
      <rPr>
        <b/>
        <sz val="10.5"/>
        <color theme="9" tint="-0.249977111117893"/>
        <rFont val="Arial"/>
        <family val="2"/>
      </rPr>
      <t>海外订单也稀少</t>
    </r>
    <r>
      <rPr>
        <sz val="10.5"/>
        <color theme="1"/>
        <rFont val="Arial"/>
        <family val="2"/>
      </rPr>
      <t>，对吡虫啉原药出厂价格起不到提振作用
3、考虑目前库存不断消耗，而且生产企业产量下调，再加上居高不下的CCMP原材料成本。</t>
    </r>
    <r>
      <rPr>
        <b/>
        <sz val="10.5"/>
        <color theme="9" tint="-0.249977111117893"/>
        <rFont val="Arial"/>
        <family val="2"/>
      </rPr>
      <t>预计下月吡虫啉原药出厂价格明显下滑的可能性不大</t>
    </r>
    <r>
      <rPr>
        <sz val="10.5"/>
        <color theme="1"/>
        <rFont val="Arial"/>
        <family val="2"/>
      </rPr>
      <t>，</t>
    </r>
    <r>
      <rPr>
        <b/>
        <sz val="10.5"/>
        <color theme="9" tint="-0.249977111117893"/>
        <rFont val="Arial"/>
        <family val="2"/>
      </rPr>
      <t>持平的趋势可能性更大</t>
    </r>
    <r>
      <rPr>
        <sz val="10.5"/>
        <color theme="1"/>
        <rFont val="Arial"/>
        <family val="2"/>
      </rPr>
      <t>。</t>
    </r>
  </si>
  <si>
    <r>
      <t>1、5月中上旬，螺虫乙酯原药出厂价格环比持平（</t>
    </r>
    <r>
      <rPr>
        <b/>
        <sz val="10.5"/>
        <color theme="9" tint="-0.249977111117893"/>
        <rFont val="Arial"/>
        <family val="2"/>
      </rPr>
      <t>与上月预测的回落状况有所不同</t>
    </r>
    <r>
      <rPr>
        <sz val="10.5"/>
        <color theme="1"/>
        <rFont val="Arial"/>
        <family val="2"/>
      </rPr>
      <t>），同比上涨5.3%。出厂价格环比稳定，主要原因是供应状况与上月基本相当。
2、供应方面，目前，</t>
    </r>
    <r>
      <rPr>
        <b/>
        <sz val="10.5"/>
        <color theme="9" tint="-0.249977111117893"/>
        <rFont val="Arial"/>
        <family val="2"/>
      </rPr>
      <t>国内螺虫乙酯原药只有河北兰升有生产</t>
    </r>
    <r>
      <rPr>
        <sz val="10.5"/>
        <color theme="1"/>
        <rFont val="Arial"/>
        <family val="2"/>
      </rPr>
      <t>。</t>
    </r>
    <r>
      <rPr>
        <b/>
        <sz val="10.5"/>
        <color theme="9" tint="-0.249977111117893"/>
        <rFont val="Arial"/>
        <family val="2"/>
      </rPr>
      <t>据5月中上旬调查，兰升表示有生产并可以供货</t>
    </r>
    <r>
      <rPr>
        <sz val="10.5"/>
        <color theme="1"/>
        <rFont val="Arial"/>
        <family val="2"/>
      </rPr>
      <t>。而一帆生物科技集团有限公司则表示目前没有生产也没有螺虫乙酯原药供应。需求方面，此产品国内主要以悬浮剂的剂型产品用在蔬果经济作物上，采购频率偏低，而且数量都基本稳定地偏少。需求对其出厂价格的影响甚微。</t>
    </r>
    <r>
      <rPr>
        <b/>
        <sz val="10.5"/>
        <color theme="9" tint="-0.249977111117893"/>
        <rFont val="Arial"/>
        <family val="2"/>
      </rPr>
      <t>当前该产品出厂价格的波动主要体现在国内生产厂家的供应上。</t>
    </r>
    <r>
      <rPr>
        <sz val="10.5"/>
        <color theme="1"/>
        <rFont val="Arial"/>
        <family val="2"/>
      </rPr>
      <t xml:space="preserve">
3、进入5月，虽然贸易商和生产企业所报价格差异依然比较大，但报价均表现稳定。而值得留意的是，</t>
    </r>
    <r>
      <rPr>
        <b/>
        <sz val="10.5"/>
        <color theme="9" tint="-0.249977111117893"/>
        <rFont val="Arial"/>
        <family val="2"/>
      </rPr>
      <t>河北兰升虽然当前有生产供货，但生产不稳定，</t>
    </r>
    <r>
      <rPr>
        <sz val="10.5"/>
        <color theme="1"/>
        <rFont val="Arial"/>
        <family val="2"/>
      </rPr>
      <t>预计下月螺虫乙酯原药出厂价格上涨的可能性较大</t>
    </r>
  </si>
  <si>
    <r>
      <t>1、5月中上旬，肟菌酯原药出厂价格环比下降1.89%（</t>
    </r>
    <r>
      <rPr>
        <b/>
        <sz val="10.5"/>
        <color theme="9" tint="-0.249977111117893"/>
        <rFont val="Arial"/>
        <family val="2"/>
      </rPr>
      <t>与上月预测走稳的状况有所不同，但下降幅度已收窄</t>
    </r>
    <r>
      <rPr>
        <sz val="10.5"/>
        <color theme="1"/>
        <rFont val="Arial"/>
        <family val="2"/>
      </rPr>
      <t>），同比下降10.34%。出厂价格持续下滑，主要原因是</t>
    </r>
    <r>
      <rPr>
        <b/>
        <sz val="10.5"/>
        <color theme="9" tint="-0.249977111117893"/>
        <rFont val="Arial"/>
        <family val="2"/>
      </rPr>
      <t>下游需求不振，国内外采购订单稀少，市面货源充足</t>
    </r>
    <r>
      <rPr>
        <sz val="10.5"/>
        <color theme="1"/>
        <rFont val="Arial"/>
        <family val="2"/>
      </rPr>
      <t>，利空肟菌酯原药出厂价格上涨。
2、京博农化科技有限公司、江苏富润生化科技有限公司等主流生产企业</t>
    </r>
    <r>
      <rPr>
        <b/>
        <sz val="10.5"/>
        <color theme="9" tint="-0.249977111117893"/>
        <rFont val="Arial"/>
        <family val="2"/>
      </rPr>
      <t>生产下调，以库存出货为主</t>
    </r>
    <r>
      <rPr>
        <sz val="10.5"/>
        <color theme="1"/>
        <rFont val="Arial"/>
        <family val="2"/>
      </rPr>
      <t>。</t>
    </r>
    <r>
      <rPr>
        <b/>
        <sz val="10.5"/>
        <color theme="9" tint="-0.249977111117893"/>
        <rFont val="Arial"/>
        <family val="2"/>
      </rPr>
      <t>对原药持续下滑的出厂价有一定的止跌作用。</t>
    </r>
    <r>
      <rPr>
        <sz val="10.5"/>
        <color theme="1"/>
        <rFont val="Arial"/>
        <family val="2"/>
      </rPr>
      <t xml:space="preserve">
3、主要原材料间三氟甲基苯胺TFMA供应略显紧张，其出厂价格有所抬升。这对肟菌酯原药出厂价格有一定的支撑作用。</t>
    </r>
    <r>
      <rPr>
        <b/>
        <sz val="10.5"/>
        <color theme="9" tint="-0.249977111117893"/>
        <rFont val="Arial"/>
        <family val="2"/>
      </rPr>
      <t>预计下月肟菌酯原药出厂价格将会由跌转稳</t>
    </r>
    <r>
      <rPr>
        <sz val="10.5"/>
        <color theme="1"/>
        <rFont val="Arial"/>
        <family val="2"/>
      </rPr>
      <t>。</t>
    </r>
  </si>
  <si>
    <t>abs. change est., Jan.-May</t>
  </si>
  <si>
    <r>
      <t>1、5月中上旬，戊唑醇原药出厂价格环比下降0.6%，同比增长1.22%（本月价格状况与上月预测趋势基本相同）。</t>
    </r>
    <r>
      <rPr>
        <b/>
        <sz val="10.5"/>
        <color theme="9" tint="-0.249977111117893"/>
        <rFont val="Arial"/>
        <family val="2"/>
      </rPr>
      <t>出厂价格环比虽然继续下滑，但其下滑幅度已明显收窄。</t>
    </r>
    <r>
      <rPr>
        <sz val="10.5"/>
        <color theme="1"/>
        <rFont val="Arial"/>
        <family val="2"/>
      </rPr>
      <t xml:space="preserve">
2、供需分析： 1）新冠疫情有所缓解，物流管制对销售及运输的负面影响减少； 2）虽然部分采购者有追加生产订单，但大部分采购者采购谨慎，</t>
    </r>
    <r>
      <rPr>
        <b/>
        <sz val="10.5"/>
        <color theme="9" tint="-0.249977111117893"/>
        <rFont val="Arial"/>
        <family val="2"/>
      </rPr>
      <t>下游采购表现依然热情不高</t>
    </r>
    <r>
      <rPr>
        <sz val="10.5"/>
        <color theme="1"/>
        <rFont val="Arial"/>
        <family val="2"/>
      </rPr>
      <t xml:space="preserve"> 3）生产厂家江苏黄海农药化工有限公司、江苏七洲绿色化工股份有限公司、江苏剑牌农化股份有限公司虽然产量有所增长，但基本都是</t>
    </r>
    <r>
      <rPr>
        <b/>
        <sz val="10.5"/>
        <color theme="9" tint="-0.249977111117893"/>
        <rFont val="Arial"/>
        <family val="2"/>
      </rPr>
      <t>按订单生产，增量不多</t>
    </r>
    <r>
      <rPr>
        <sz val="10.5"/>
        <color theme="1"/>
        <rFont val="Arial"/>
        <family val="2"/>
      </rPr>
      <t>； 4）戊唑醇原药主要原材料1,2,4-三氮唑出厂价格下滑，利空戊唑醇原药出厂价格上涨。
3、当前国内戊唑醇原药市场尚缺乏利好其出厂价格会涨的因素，</t>
    </r>
    <r>
      <rPr>
        <b/>
        <sz val="10.5"/>
        <color theme="9" tint="-0.249977111117893"/>
        <rFont val="Arial"/>
        <family val="2"/>
      </rPr>
      <t>预计下月戊唑醇原药将会维稳</t>
    </r>
    <r>
      <rPr>
        <sz val="10.5"/>
        <color theme="1"/>
        <rFont val="Arial"/>
        <family val="2"/>
      </rPr>
      <t>。唯一可能会利好戊唑醇原药出厂价格回涨的因素短期内会是下游采购需求量。因此，也不完全排除谨慎采购者释放需求的可能，这将会导致戊唑醇原药呈现稳而有涨的趋势。</t>
    </r>
  </si>
  <si>
    <t xml:space="preserve">备注：数据基于2022年6月上半旬出厂报价数据。
</t>
  </si>
  <si>
    <t>Note:  as of the first half of June 2022</t>
  </si>
  <si>
    <t>June</t>
  </si>
  <si>
    <t xml:space="preserve"> -5M</t>
  </si>
  <si>
    <t>Diff. est., Jan.-Jun.</t>
  </si>
  <si>
    <r>
      <t>1、6月中上旬，戊唑醇原药出厂</t>
    </r>
    <r>
      <rPr>
        <b/>
        <sz val="11"/>
        <color theme="9" tint="-0.249977111117893"/>
        <rFont val="Arial"/>
        <family val="2"/>
      </rPr>
      <t>价格延续上月的下滑趋势，出厂价格环比下降4.82%，低于上个月预期</t>
    </r>
    <r>
      <rPr>
        <sz val="11"/>
        <color theme="1"/>
        <rFont val="Arial"/>
        <family val="2"/>
      </rPr>
      <t>（上月预计本月持平。但由于戊唑醇原药下游采购订单需求并没有如预期的释放，</t>
    </r>
    <r>
      <rPr>
        <b/>
        <sz val="11"/>
        <color theme="9" tint="-0.249977111117893"/>
        <rFont val="Arial"/>
        <family val="2"/>
      </rPr>
      <t>需求低迷</t>
    </r>
    <r>
      <rPr>
        <sz val="11"/>
        <color theme="1"/>
        <rFont val="Arial"/>
        <family val="2"/>
      </rPr>
      <t>，本月预期下调），同比增长0.64%。
2、</t>
    </r>
    <r>
      <rPr>
        <b/>
        <sz val="11"/>
        <color theme="9" tint="-0.249977111117893"/>
        <rFont val="Arial"/>
        <family val="2"/>
      </rPr>
      <t>供大于需</t>
    </r>
    <r>
      <rPr>
        <sz val="11"/>
        <color theme="1"/>
        <rFont val="Arial"/>
        <family val="2"/>
      </rPr>
      <t>，阻碍价格增长。主流生产企业江苏黄海农药化工有限公司、江苏七洲绿色化工股份有限公司、江苏剑牌农化股份有限公司保持稳定生产状态。目前，戊唑醇原药在</t>
    </r>
    <r>
      <rPr>
        <b/>
        <sz val="11"/>
        <color theme="9" tint="-0.249977111117893"/>
        <rFont val="Arial"/>
        <family val="2"/>
      </rPr>
      <t>市面上供应相对充足</t>
    </r>
    <r>
      <rPr>
        <sz val="11"/>
        <color theme="1"/>
        <rFont val="Arial"/>
        <family val="2"/>
      </rPr>
      <t>。在戊唑醇原药销售方面，这些生产企业表示有压力，虽然端午假期后生产企业调涨过价格，但下游采购者压低价格意识强，不得不又报出相对低的报价。
3、</t>
    </r>
    <r>
      <rPr>
        <b/>
        <sz val="11"/>
        <color theme="9" tint="-0.249977111117893"/>
        <rFont val="Arial"/>
        <family val="2"/>
      </rPr>
      <t>原材料1,2,4-三氮唑出厂价格下滑持续下滑</t>
    </r>
    <r>
      <rPr>
        <sz val="11"/>
        <color theme="1"/>
        <rFont val="Arial"/>
        <family val="2"/>
      </rPr>
      <t>，使得戊唑醇原药出厂价格进一步下滑。6月中旬，1,2,4-三氮唑出厂价格与6月端午假期前相比，其出厂价格下降幅度高达8%。 这也使得戊唑醇原药生产企业没有调涨价格的理由。
4、当前，戊唑醇原药下游采购者以补货为主，成单量较少。1,2,4-三氮唑出厂价格短期内预计也难以回涨。</t>
    </r>
    <r>
      <rPr>
        <b/>
        <sz val="11"/>
        <color theme="9" tint="-0.249977111117893"/>
        <rFont val="Arial"/>
        <family val="2"/>
      </rPr>
      <t>预计下月厂价格依然有略微下滑的可能。</t>
    </r>
  </si>
  <si>
    <r>
      <t>1、6月中上旬，吡虫啉原药出厂</t>
    </r>
    <r>
      <rPr>
        <b/>
        <sz val="11"/>
        <color theme="9" tint="-0.249977111117893"/>
        <rFont val="Arial"/>
        <family val="2"/>
      </rPr>
      <t>价格延续上月的下滑趋势，环比下降4.65%</t>
    </r>
    <r>
      <rPr>
        <sz val="11"/>
        <color theme="1"/>
        <rFont val="Arial"/>
        <family val="2"/>
      </rPr>
      <t>（与上月预测的走稳状态有所差别，虽然6月初已走稳，但到中旬出现下滑），同比增长13.69%。
2、吡虫啉原药下游</t>
    </r>
    <r>
      <rPr>
        <b/>
        <sz val="11"/>
        <color theme="9" tint="-0.249977111117893"/>
        <rFont val="Arial"/>
        <family val="2"/>
      </rPr>
      <t>需求冷清</t>
    </r>
    <r>
      <rPr>
        <sz val="11"/>
        <color theme="1"/>
        <rFont val="Arial"/>
        <family val="2"/>
      </rPr>
      <t>，不利于吡虫啉原药出厂价格上涨。</t>
    </r>
    <r>
      <rPr>
        <b/>
        <sz val="11"/>
        <color theme="9" tint="-0.249977111117893"/>
        <rFont val="Arial"/>
        <family val="2"/>
      </rPr>
      <t>与去年同期相比，吡虫啉原药出厂价格尚处于高位</t>
    </r>
    <r>
      <rPr>
        <sz val="11"/>
        <color theme="1"/>
        <rFont val="Arial"/>
        <family val="2"/>
      </rPr>
      <t>。下游采购者只做按需采购，对上调价格接受程度低。
3、吡虫啉原药</t>
    </r>
    <r>
      <rPr>
        <b/>
        <sz val="11"/>
        <color theme="9" tint="-0.249977111117893"/>
        <rFont val="Arial"/>
        <family val="2"/>
      </rPr>
      <t>主要原材料2-氯-5-氯甲基吡啶（CCMP）出厂价格稳在高位</t>
    </r>
    <r>
      <rPr>
        <sz val="11"/>
        <color theme="1"/>
        <rFont val="Arial"/>
        <family val="2"/>
      </rPr>
      <t>，虽然CCMP环比并没有增长，但CCMP同比则增长高达接近30%的增长幅度。 预计短期内依然会对吡虫啉原药出厂价格起到支撑作用。
4、估计吡虫啉原药订单需求短期内难以增加，预计其下月出厂价格下滑的可能性尚存。但考虑到其有原材料CCMP的成本支撑。相信其下滑幅度不会太大，可能会有一定程度的缩窄。</t>
    </r>
  </si>
  <si>
    <r>
      <t>1、6月中上旬，螺虫乙酯原药出厂</t>
    </r>
    <r>
      <rPr>
        <b/>
        <sz val="11"/>
        <color theme="9" tint="-0.249977111117893"/>
        <rFont val="Arial"/>
        <family val="2"/>
      </rPr>
      <t>价格环比上涨0.72%（本月价格状况与上月预测趋势基本相同），同比上涨6%</t>
    </r>
    <r>
      <rPr>
        <sz val="11"/>
        <color theme="1"/>
        <rFont val="Arial"/>
        <family val="2"/>
      </rPr>
      <t>。
2、据调研，</t>
    </r>
    <r>
      <rPr>
        <b/>
        <sz val="11"/>
        <color theme="9" tint="-0.249977111117893"/>
        <rFont val="Arial"/>
        <family val="2"/>
      </rPr>
      <t>进入6月河北兰升生物科技有限公司减少了螺虫乙酯原药的生产产量</t>
    </r>
    <r>
      <rPr>
        <sz val="11"/>
        <color theme="1"/>
        <rFont val="Arial"/>
        <family val="2"/>
      </rPr>
      <t>。河北兰升的螺虫乙酯原药对外供应量也相对减少。兰升表示，以自用生产制剂为主。据贸易商介绍，最近这个产品不太容易拿到现货。而部分贸易商声称有现货并把价格抬得比较高。
3、预计短期内兰升不会增加螺虫乙酯原药的产出，同时，下游采购商也并没有显示积极的采购态度，预计7月螺虫乙酯原药出厂价格将会趋于稳定。</t>
    </r>
  </si>
  <si>
    <r>
      <t>1、6月中上旬，肟菌酯原药出厂价格</t>
    </r>
    <r>
      <rPr>
        <b/>
        <sz val="11"/>
        <color theme="9" tint="-0.249977111117893"/>
        <rFont val="Arial"/>
        <family val="2"/>
      </rPr>
      <t>价格延续上月的下滑趋势, 环比下降1.92%（与上月预测走稳的状况有所差别），同比下降12.07%</t>
    </r>
    <r>
      <rPr>
        <sz val="11"/>
        <color theme="1"/>
        <rFont val="Arial"/>
        <family val="2"/>
      </rPr>
      <t>。
2、</t>
    </r>
    <r>
      <rPr>
        <b/>
        <sz val="11"/>
        <color theme="9" tint="-0.249977111117893"/>
        <rFont val="Arial"/>
        <family val="2"/>
      </rPr>
      <t>低迷的下游需求</t>
    </r>
    <r>
      <rPr>
        <sz val="11"/>
        <color theme="1"/>
        <rFont val="Arial"/>
        <family val="2"/>
      </rPr>
      <t>是肟菌酯原药出厂价格进一步下调的主要原因。销售方面，6月中上旬，肟菌酯原药下游采购订单量少，需求冷淡，生产企业销售压力比较大，只能</t>
    </r>
    <r>
      <rPr>
        <b/>
        <sz val="11"/>
        <color theme="9" tint="-0.249977111117893"/>
        <rFont val="Arial"/>
        <family val="2"/>
      </rPr>
      <t>以下调价格增加销售量</t>
    </r>
    <r>
      <rPr>
        <sz val="11"/>
        <color theme="1"/>
        <rFont val="Arial"/>
        <family val="2"/>
      </rPr>
      <t>，但效果并不佳
3、供应方面，肟菌酯原药生产企业已</t>
    </r>
    <r>
      <rPr>
        <b/>
        <sz val="11"/>
        <color theme="9" tint="-0.249977111117893"/>
        <rFont val="Arial"/>
        <family val="2"/>
      </rPr>
      <t>减少产出，以消化库存为主</t>
    </r>
    <r>
      <rPr>
        <sz val="11"/>
        <color theme="1"/>
        <rFont val="Arial"/>
        <family val="2"/>
      </rPr>
      <t>。虽然库存已有所下降，但由于采购量并不多，还是存在不少库存有待消化。
4、据肟菌酯生产企业介绍，</t>
    </r>
    <r>
      <rPr>
        <b/>
        <sz val="11"/>
        <color theme="9" tint="-0.249977111117893"/>
        <rFont val="Arial"/>
        <family val="2"/>
      </rPr>
      <t>当前肟菌酯原药生产企业面临着销售和成本双重压力</t>
    </r>
    <r>
      <rPr>
        <sz val="11"/>
        <color theme="1"/>
        <rFont val="Arial"/>
        <family val="2"/>
      </rPr>
      <t>。一方面，当前该产品下游需求低迷，销售有压力。但另外一方面</t>
    </r>
    <r>
      <rPr>
        <b/>
        <sz val="11"/>
        <color theme="9" tint="-0.249977111117893"/>
        <rFont val="Arial"/>
        <family val="2"/>
      </rPr>
      <t>肟菌酯原药的上游原材料成本有所上涨</t>
    </r>
    <r>
      <rPr>
        <sz val="11"/>
        <color theme="1"/>
        <rFont val="Arial"/>
        <family val="2"/>
      </rPr>
      <t>，对肟菌酯原药生产带来一定的成本压力。在销售和成本双重压力之下，大部分生产企业选择降低肟菌酯原药的产出，消化库存为主。</t>
    </r>
    <r>
      <rPr>
        <b/>
        <sz val="11"/>
        <color theme="9" tint="-0.249977111117893"/>
        <rFont val="Arial"/>
        <family val="2"/>
      </rPr>
      <t>预计6月~7月，肟菌酯原药下游需求将会延续此低迷状态</t>
    </r>
    <r>
      <rPr>
        <sz val="11"/>
        <color theme="1"/>
        <rFont val="Arial"/>
        <family val="2"/>
      </rPr>
      <t>。肟菌酯原药出厂价格短期内估计依然会出现下滑。</t>
    </r>
  </si>
  <si>
    <t>Diff.%</t>
  </si>
  <si>
    <t>July</t>
  </si>
  <si>
    <t xml:space="preserve">备注：数据基于2022年7月上半旬出厂报价数据。
</t>
  </si>
  <si>
    <t>Note:  as of the first half of July 2022</t>
  </si>
  <si>
    <t>Diff. est., Jan.-Jul.</t>
  </si>
  <si>
    <r>
      <t>1、7月中上旬，戊唑醇原药出厂价格环比和同比分别均基本持平（与上月预测较为相符）。
2、生产端</t>
    </r>
    <r>
      <rPr>
        <b/>
        <sz val="11"/>
        <color theme="9" tint="-0.249977111117893"/>
        <rFont val="Arial"/>
        <family val="2"/>
      </rPr>
      <t>挺价意向强烈</t>
    </r>
    <r>
      <rPr>
        <sz val="11"/>
        <color theme="1"/>
        <rFont val="Arial"/>
        <family val="2"/>
      </rPr>
      <t>。主流生产企业江苏黄海农药化工有限公司、江苏七洲绿色化工股份有限公司、江苏剑牌农化股份有限公司虽然均保持稳定生产状态，但</t>
    </r>
    <r>
      <rPr>
        <b/>
        <sz val="11"/>
        <color theme="9" tint="-0.249977111117893"/>
        <rFont val="Arial"/>
        <family val="2"/>
      </rPr>
      <t>生产率基本低位运行</t>
    </r>
    <r>
      <rPr>
        <sz val="11"/>
        <color theme="1"/>
        <rFont val="Arial"/>
        <family val="2"/>
      </rPr>
      <t>。据部分生产企业表示，当前该产品成交价格并没有达到他们预期，故这些生产企业接单的意向也不强烈，他们更多是在</t>
    </r>
    <r>
      <rPr>
        <b/>
        <sz val="11"/>
        <color theme="1"/>
        <rFont val="Arial"/>
        <family val="2"/>
      </rPr>
      <t>观望并寻找时机进行价格的调涨</t>
    </r>
    <r>
      <rPr>
        <sz val="11"/>
        <color theme="1"/>
        <rFont val="Arial"/>
        <family val="2"/>
      </rPr>
      <t>。
3、原材料1,2,4-三氮唑出厂价格虽然跌势已有缓解，但对戊唑醇原药依然起不到推涨作用。目前该原材料出厂价格已陆续走稳。不过受制于下游行业对其需求比较冷清，其出厂价格未见有明显上涨的迹象。
4、从当前戊唑醇原药出厂价格走势看，短期内有可能会出现略有回涨的可能。但估计上涨的幅度不大，时长也不长。在下月甚至会有在略有上涨后又重新走低的可能。主要依据是戊唑醇原药出厂价格目前</t>
    </r>
    <r>
      <rPr>
        <b/>
        <sz val="11"/>
        <color theme="9" tint="-0.249977111117893"/>
        <rFont val="Arial"/>
        <family val="2"/>
      </rPr>
      <t>尚缺乏下游订单需求推动</t>
    </r>
    <r>
      <rPr>
        <sz val="11"/>
        <color theme="1"/>
        <rFont val="Arial"/>
        <family val="2"/>
      </rPr>
      <t>，只是单方面生产企业涨价意愿比较强而已。</t>
    </r>
  </si>
  <si>
    <r>
      <t>1、7月中上旬，吡虫啉原药出厂价格环比上涨4.53%，同比上涨3.69%（与上月预测止跌趋势基本相符）。目前，中国吡虫啉原药出厂</t>
    </r>
    <r>
      <rPr>
        <b/>
        <sz val="11"/>
        <color theme="9" tint="-0.249977111117893"/>
        <rFont val="Arial"/>
        <family val="2"/>
      </rPr>
      <t>价格价格上涨的主要原因是市场</t>
    </r>
    <r>
      <rPr>
        <b/>
        <sz val="11"/>
        <color theme="1"/>
        <rFont val="Arial"/>
        <family val="2"/>
      </rPr>
      <t>供应紧缺</t>
    </r>
    <r>
      <rPr>
        <sz val="11"/>
        <color theme="1"/>
        <rFont val="Arial"/>
        <family val="2"/>
      </rPr>
      <t>。并且，吡虫啉</t>
    </r>
    <r>
      <rPr>
        <b/>
        <sz val="11"/>
        <color theme="9" tint="-0.249977111117893"/>
        <rFont val="Arial"/>
        <family val="2"/>
      </rPr>
      <t>原药主要原材料出厂价格处于相对高位</t>
    </r>
    <r>
      <rPr>
        <sz val="11"/>
        <color theme="1"/>
        <rFont val="Arial"/>
        <family val="2"/>
      </rPr>
      <t>，对吡虫啉原药出厂价格上涨有一定的推动作用。
2、吡虫啉原药生产企业以完成前期预订订单为主，造成目前市面上吡虫啉原药供应紧缺，出厂价格上涨。据悉，目前像山东联合化工股份有限公司、河北野田农用化学有限公司等吡虫啉原药主要生产企业基本</t>
    </r>
    <r>
      <rPr>
        <b/>
        <sz val="11"/>
        <color theme="9" tint="-0.249977111117893"/>
        <rFont val="Arial"/>
        <family val="2"/>
      </rPr>
      <t>拒绝现货订单</t>
    </r>
    <r>
      <rPr>
        <sz val="11"/>
        <color theme="1"/>
        <rFont val="Arial"/>
        <family val="2"/>
      </rPr>
      <t>。一则他们的生产计划已排满。二则夏季高温不太合适执行超负荷生产。
3、吡虫啉原药主要原材料2-氯-5-氯甲基吡啶（CCMP）出厂价格虽然</t>
    </r>
    <r>
      <rPr>
        <b/>
        <sz val="11"/>
        <color theme="9" tint="-0.249977111117893"/>
        <rFont val="Arial"/>
        <family val="2"/>
      </rPr>
      <t>趋于稳定，但处于相对高位</t>
    </r>
    <r>
      <rPr>
        <sz val="11"/>
        <color theme="1"/>
        <rFont val="Arial"/>
        <family val="2"/>
      </rPr>
      <t>，对吡虫啉原药出厂价格有推动作用。吡虫啉原药其它相关原材料双环戊二烯、三氯氧磷等虽然出厂价格环比虽然较为稳定，但同比而言尚处于高位，对吡虫啉原药出厂价格从原材料成本上起着推动作用。
4、目前，吡虫啉原药市面</t>
    </r>
    <r>
      <rPr>
        <b/>
        <sz val="11"/>
        <color theme="9" tint="-0.249977111117893"/>
        <rFont val="Arial"/>
        <family val="2"/>
      </rPr>
      <t>库存依然偏低，而吡虫啉原药生产企业的生产未能满足新单的需求，短期内吡虫啉原药供不应求的现象预计还会持续</t>
    </r>
    <r>
      <rPr>
        <sz val="11"/>
        <color theme="1"/>
        <rFont val="Arial"/>
        <family val="2"/>
      </rPr>
      <t>。在7月中旬，有部分的上游原材料中间体生产企业开工率下降，这将会进一步导致吡虫啉原药生产受到阻碍，使得吡虫啉原药的供应更加紧张。因此，预计下月吡虫啉原药出厂价格将会继续保持上涨的趋势。</t>
    </r>
  </si>
  <si>
    <r>
      <t>1、7月中上旬，螺虫乙酯原药出厂价格环比下降0.71%，同比上涨8.59%（与上月预测稳定略有区别）。
2、据CCM7月中上旬了解，河北兰升生物科技有限公司有正常生产螺虫乙酯原药，并</t>
    </r>
    <r>
      <rPr>
        <b/>
        <sz val="11"/>
        <color theme="9" tint="-0.249977111117893"/>
        <rFont val="Arial"/>
        <family val="2"/>
      </rPr>
      <t>可以正常供货</t>
    </r>
    <r>
      <rPr>
        <sz val="11"/>
        <color theme="1"/>
        <rFont val="Arial"/>
        <family val="2"/>
      </rPr>
      <t>。目前，市面螺虫乙酯原药</t>
    </r>
    <r>
      <rPr>
        <b/>
        <sz val="11"/>
        <color theme="9" tint="-0.249977111117893"/>
        <rFont val="Arial"/>
        <family val="2"/>
      </rPr>
      <t>货源也相对宽松</t>
    </r>
    <r>
      <rPr>
        <sz val="11"/>
        <color theme="1"/>
        <rFont val="Arial"/>
        <family val="2"/>
      </rPr>
      <t>，贸易商也对其销售</t>
    </r>
    <r>
      <rPr>
        <b/>
        <sz val="11"/>
        <color theme="9" tint="-0.249977111117893"/>
        <rFont val="Arial"/>
        <family val="2"/>
      </rPr>
      <t>价格有下调的迹象</t>
    </r>
    <r>
      <rPr>
        <sz val="11"/>
        <color theme="1"/>
        <rFont val="Arial"/>
        <family val="2"/>
      </rPr>
      <t>。据河北兰升表示，其下月依然会正常生产。故预计下月螺虫乙酯原药供应也会相对充足，相信其出厂价格会有进一步下滑的可能。</t>
    </r>
  </si>
  <si>
    <r>
      <t>1、7月中上旬，肟菌酯原药出厂价格环比下降3.92%，同比下降15.52%（与上月预测趋势基本相符）。肟菌酯原药的出厂价格持续下滑主要是由于其下</t>
    </r>
    <r>
      <rPr>
        <b/>
        <sz val="11"/>
        <color theme="9" tint="-0.249977111117893"/>
        <rFont val="Arial"/>
        <family val="2"/>
      </rPr>
      <t>游订单稀少。而且前期生产企业生产得比较多留下一定库存，导致肟菌酯原药市场存在供过于求的现象。</t>
    </r>
    <r>
      <rPr>
        <sz val="11"/>
        <color theme="1"/>
        <rFont val="Arial"/>
        <family val="2"/>
      </rPr>
      <t xml:space="preserve">
2、目前，京博农化科技有限公司、江苏富润生化科技有限公司等肟菌酯主要生产企业虽然有生产，但</t>
    </r>
    <r>
      <rPr>
        <b/>
        <sz val="11"/>
        <color theme="9" tint="-0.249977111117893"/>
        <rFont val="Arial"/>
        <family val="2"/>
      </rPr>
      <t>开工率很低</t>
    </r>
    <r>
      <rPr>
        <sz val="11"/>
        <color theme="1"/>
        <rFont val="Arial"/>
        <family val="2"/>
      </rPr>
      <t>，甚至有</t>
    </r>
    <r>
      <rPr>
        <b/>
        <sz val="11"/>
        <color theme="9" tint="-0.249977111117893"/>
        <rFont val="Arial"/>
        <family val="2"/>
      </rPr>
      <t>偶尔临时停产的情况</t>
    </r>
    <r>
      <rPr>
        <sz val="11"/>
        <color theme="1"/>
        <rFont val="Arial"/>
        <family val="2"/>
      </rPr>
      <t>出现。</t>
    </r>
    <r>
      <rPr>
        <b/>
        <sz val="11"/>
        <color theme="9" tint="-0.249977111117893"/>
        <rFont val="Arial"/>
        <family val="2"/>
      </rPr>
      <t>下游采购冷清，基本以补货为主，没有大批量采购</t>
    </r>
    <r>
      <rPr>
        <sz val="11"/>
        <color theme="1"/>
        <rFont val="Arial"/>
        <family val="2"/>
      </rPr>
      <t>，而且这些采购压价意愿比较强烈。在此情况下，肟菌酯原药生产企业面临着比较大的销售压力。再加上库存难以消耗，这些生产企业也不得不以低价出售产品。
3、肟菌酯原药在2022年上半年一直处于下降的趋势。</t>
    </r>
    <r>
      <rPr>
        <b/>
        <sz val="11"/>
        <color theme="9" tint="-0.249977111117893"/>
        <rFont val="Arial"/>
        <family val="2"/>
      </rPr>
      <t>低迷的市场需求相信会持续</t>
    </r>
    <r>
      <rPr>
        <sz val="11"/>
        <color theme="1"/>
        <rFont val="Arial"/>
        <family val="2"/>
      </rPr>
      <t>。预计下月肟菌酯原药出厂价格持续下降的可能性还是比较大的，但相信下滑的幅度将会收窄。</t>
    </r>
  </si>
  <si>
    <t>August</t>
  </si>
  <si>
    <t>2022 Ex-works price, RMB/t出厂价</t>
  </si>
  <si>
    <t>虽然河北兰升生物科技有限公司（简称“河北兰升”）有正常生产螺虫乙酯原药，但其生产并不稳定，对外出厂报价偏高。并且，河北兰升在螺虫乙酯原药的销售上有一定的惜售情绪，更偏向于给老客户备货。另外，贸易商表示最近也比较难从生产企业上拿到货，销售价格也显得较为坚挺，普遍在74万元/吨以上。预计该产品下月的出厂价格会保持相对高位。</t>
  </si>
  <si>
    <t>Diff. est., Jan.-AUG.</t>
  </si>
  <si>
    <t>Aug.</t>
  </si>
  <si>
    <t xml:space="preserve"> -6M</t>
  </si>
  <si>
    <r>
      <t>1、8月中上旬，戊唑醇原药出厂价格环比下降3.16%，同比下降2.55%（与上月预测相符）。
2、需求利空戊唑醇原药出厂价格。7月-8月间，虽然生产厂家有挺价意愿，但由于下游采购企业观望为主，采购数量甚少，</t>
    </r>
    <r>
      <rPr>
        <b/>
        <sz val="11"/>
        <color theme="9" tint="-0.249977111117893"/>
        <rFont val="Arial"/>
        <family val="2"/>
      </rPr>
      <t>需求冷淡</t>
    </r>
    <r>
      <rPr>
        <sz val="11"/>
        <color theme="1"/>
        <rFont val="Arial"/>
        <family val="2"/>
      </rPr>
      <t>。
3、供应方面，主流生产企业江苏黄海农药化工有限公司、江苏七洲绿色化工股份有限公司、江苏剑牌农化股份有限公司保持稳定生产状态。虽然这些生产企业的</t>
    </r>
    <r>
      <rPr>
        <b/>
        <sz val="11"/>
        <color theme="1"/>
        <rFont val="Arial"/>
        <family val="2"/>
      </rPr>
      <t>生产开工率比较低，但也有一定的放量</t>
    </r>
    <r>
      <rPr>
        <sz val="11"/>
        <color theme="1"/>
        <rFont val="Arial"/>
        <family val="2"/>
      </rPr>
      <t>，故在冷清需求情况下，稳定的供应导致市面上戊唑醇原药库存增加，陷入</t>
    </r>
    <r>
      <rPr>
        <b/>
        <sz val="11"/>
        <color theme="9" tint="-0.249977111117893"/>
        <rFont val="Arial"/>
        <family val="2"/>
      </rPr>
      <t>供过于求</t>
    </r>
    <r>
      <rPr>
        <sz val="11"/>
        <color theme="1"/>
        <rFont val="Arial"/>
        <family val="2"/>
      </rPr>
      <t>的局面，进一步利空戊唑醇原药出厂价格的回涨。
4、主要原材料成本利空戊唑醇原药出厂价格。进入8月，原材料1,2,4-三氮唑出厂价格</t>
    </r>
    <r>
      <rPr>
        <b/>
        <sz val="11"/>
        <color theme="9" tint="-0.249977111117893"/>
        <rFont val="Arial"/>
        <family val="2"/>
      </rPr>
      <t>下跌幅度有所增加</t>
    </r>
    <r>
      <rPr>
        <sz val="11"/>
        <color theme="1"/>
        <rFont val="Arial"/>
        <family val="2"/>
      </rPr>
      <t>，与7月末相比，下降幅度大概为3%左右。当前，三唑类杀菌剂原药市场对1,2,4-三氮唑的</t>
    </r>
    <r>
      <rPr>
        <b/>
        <sz val="11"/>
        <color theme="9" tint="-0.249977111117893"/>
        <rFont val="Arial"/>
        <family val="2"/>
      </rPr>
      <t>需求较低迷，</t>
    </r>
    <r>
      <rPr>
        <sz val="11"/>
        <color theme="1"/>
        <rFont val="Arial"/>
        <family val="2"/>
      </rPr>
      <t>短期内1,2,4-三氮唑出厂价格很大程度会在低位徘徊。
5、当前，供需、原材料两方面均不利于戊唑醇原药出厂价格回涨。再加上原材料1,2,4-三氮唑出厂价格尚在持续下调，短期内戊唑醇原药出厂价格回涨可能性不大，预</t>
    </r>
    <r>
      <rPr>
        <b/>
        <sz val="11"/>
        <color theme="9" tint="-0.249977111117893"/>
        <rFont val="Arial"/>
        <family val="2"/>
      </rPr>
      <t>计下月出厂价格将会在低位徘徊。</t>
    </r>
  </si>
  <si>
    <r>
      <t>1、8月中上旬，吡虫啉原药出厂价格环比上涨1.94%，同比上涨6.78%（与上月预测相符）。
2、吡虫啉原药</t>
    </r>
    <r>
      <rPr>
        <b/>
        <sz val="11"/>
        <color theme="9" tint="-0.249977111117893"/>
        <rFont val="Arial"/>
        <family val="2"/>
      </rPr>
      <t>主要原材料CCMP出厂价格依然居高，支撑吡虫啉原药出厂价格上涨</t>
    </r>
    <r>
      <rPr>
        <sz val="11"/>
        <color theme="1"/>
        <rFont val="Arial"/>
        <family val="2"/>
      </rPr>
      <t>。8月中上旬，国内CCMP与去年同期相比，增长率接近30%。高原材料成本的支撑下，吡虫啉原药出厂价格高位上依然出现增长。
3、下游订单需求在8月中上旬有所减少，利空吡虫啉原药出厂价格的持续上涨。在8月初，吡虫啉原药出厂价格依然有上涨趋势，而到8月中旬其出厂价格陆续走稳，甚至有部分吡虫啉原药生产企业愿意下调吡虫啉原药进行销售。据吡虫啉原药生产企业表示，当前他们所接到的</t>
    </r>
    <r>
      <rPr>
        <b/>
        <sz val="11"/>
        <color theme="9" tint="-0.249977111117893"/>
        <rFont val="Arial"/>
        <family val="2"/>
      </rPr>
      <t>订单数量已下降，主要来源于国外订单</t>
    </r>
    <r>
      <rPr>
        <sz val="11"/>
        <color theme="1"/>
        <rFont val="Arial"/>
        <family val="2"/>
      </rPr>
      <t>。下游采购者压价意向比较大，在需求相对低迷的前提下，不得不下调报价促成订单的达成。
4、目前像山东联合化工股份有限公司、河北野田农用化学有限公司等吡虫啉原药主要生产企业均在正常生产吡虫啉原药。而其新订单量已下降。</t>
    </r>
    <r>
      <rPr>
        <b/>
        <sz val="11"/>
        <color theme="1"/>
        <rFont val="Arial"/>
        <family val="2"/>
      </rPr>
      <t>预计下月吡虫啉原药出厂价格有下滑的可能</t>
    </r>
    <r>
      <rPr>
        <sz val="11"/>
        <color theme="1"/>
        <rFont val="Arial"/>
        <family val="2"/>
      </rPr>
      <t>。但值得注意的是，</t>
    </r>
    <r>
      <rPr>
        <b/>
        <sz val="11"/>
        <color theme="9" tint="-0.249977111117893"/>
        <rFont val="Arial"/>
        <family val="2"/>
      </rPr>
      <t>上游原材料CCMP仍将会是吡虫啉原药出厂价格的支撑因素</t>
    </r>
    <r>
      <rPr>
        <sz val="11"/>
        <color theme="1"/>
        <rFont val="Arial"/>
        <family val="2"/>
      </rPr>
      <t>，故预计吡虫啉原药下降幅度也会比较有限。</t>
    </r>
  </si>
  <si>
    <r>
      <t>1、8月中上旬，肟菌酯原药出厂价格环比下降1.02%，同比下降11.82%（与上月预测趋势基本相符）。
2、肟菌酯原药的出厂价格</t>
    </r>
    <r>
      <rPr>
        <b/>
        <sz val="11"/>
        <color theme="9" tint="-0.249977111117893"/>
        <rFont val="Arial"/>
        <family val="2"/>
      </rPr>
      <t>持续下滑主要依然是由于其下游订单稀少。在低迷的下游需求状态下，其供过于求的现象尚存</t>
    </r>
    <r>
      <rPr>
        <sz val="11"/>
        <color theme="1"/>
        <rFont val="Arial"/>
        <family val="2"/>
      </rPr>
      <t>。
3、需求方面，下游采购冷清，基本以补货为主，没有大批量采购。在此情况下，</t>
    </r>
    <r>
      <rPr>
        <b/>
        <sz val="11"/>
        <color theme="9" tint="-0.249977111117893"/>
        <rFont val="Arial"/>
        <family val="2"/>
      </rPr>
      <t>肟菌酯原药生产企业面临着比较大的销售压力</t>
    </r>
    <r>
      <rPr>
        <sz val="11"/>
        <color theme="1"/>
        <rFont val="Arial"/>
        <family val="2"/>
      </rPr>
      <t>。再加上库存难以消耗，这些生产企业也不得不以低价出售产品。其出厂报价进一步贴近最终成交价格。
4、供应方面，京博农化科技有限公司、江苏富润生化科技有限公司等肟菌酯主要生产企业目前由于订单缺乏，开工率处于低位。
5、目前，从供需方面均无对肟菌酯原药出厂价格有利好的因素。</t>
    </r>
    <r>
      <rPr>
        <b/>
        <sz val="11"/>
        <color theme="9" tint="-0.249977111117893"/>
        <rFont val="Arial"/>
        <family val="2"/>
      </rPr>
      <t>预计下月肟菌酯原药出厂价格会延续前期的下降趋势。</t>
    </r>
  </si>
  <si>
    <t xml:space="preserve">备注：数据基于2022年8月上半旬出厂报价数据。
</t>
  </si>
  <si>
    <t>Note:  as of the first half of AUG.2022</t>
  </si>
  <si>
    <t>September</t>
  </si>
  <si>
    <t xml:space="preserve">备注：数据基于2022年9月上半旬出厂报价数据。
</t>
  </si>
  <si>
    <t>Note:  as of the first half of SEP.2022</t>
  </si>
  <si>
    <r>
      <t>1、9月中上旬，戊唑醇原药出厂价格环比下降0.26%，同比下降3.43%（与上月预测趋势较为相符）。</t>
    </r>
    <r>
      <rPr>
        <b/>
        <sz val="11"/>
        <color theme="9" tint="-0.249977111117893"/>
        <rFont val="Arial"/>
        <family val="2"/>
      </rPr>
      <t>进入9月，供应及下游需求持续利空戊唑醇原药出厂价格。</t>
    </r>
    <r>
      <rPr>
        <sz val="11"/>
        <color theme="1"/>
        <rFont val="Arial"/>
        <family val="2"/>
      </rPr>
      <t xml:space="preserve">
2、供应方面，主流生产企业江苏黄海农药化工有限公司、江苏七洲绿色化工股份有限公司、江苏剑牌农化股份有限公司保持</t>
    </r>
    <r>
      <rPr>
        <b/>
        <sz val="11"/>
        <color theme="9" tint="-0.249977111117893"/>
        <rFont val="Arial"/>
        <family val="2"/>
      </rPr>
      <t>稳定生产状态，市面戊唑醇原药供应量比较充足</t>
    </r>
    <r>
      <rPr>
        <sz val="11"/>
        <color theme="1"/>
        <rFont val="Arial"/>
        <family val="2"/>
      </rPr>
      <t>。</t>
    </r>
    <r>
      <rPr>
        <b/>
        <sz val="11"/>
        <color theme="9" tint="-0.249977111117893"/>
        <rFont val="Arial"/>
        <family val="2"/>
      </rPr>
      <t>下游采购企业依然观望为主，采购数量比较少，需求冷淡。在此状况下，甚至有生产企业调降其出厂报价到74,500元/吨。</t>
    </r>
    <r>
      <rPr>
        <sz val="11"/>
        <color theme="1"/>
        <rFont val="Arial"/>
        <family val="2"/>
      </rPr>
      <t xml:space="preserve">
3、值得关注的是，9月中上旬，原材料1,2,4-三氮唑出厂价格由跌转涨。与8月末相比，其增长幅度大概在5%左右。在销售下滑，原材料成本上涨的双层压力下，戊唑醇原药生产企业有意进一步下调开工生产率。</t>
    </r>
    <r>
      <rPr>
        <b/>
        <sz val="11"/>
        <color theme="9" tint="-0.249977111117893"/>
        <rFont val="Arial"/>
        <family val="2"/>
      </rPr>
      <t>供应量有望在下月减少。预计下月戊唑醇原药的出厂价格会由跌转稳，甚至有部分戊唑醇原药供应商有可能有调涨价格的可能。</t>
    </r>
  </si>
  <si>
    <r>
      <t>1、9月中上旬，吡虫啉原药出厂价格环比持平，同比上涨3.28%（与上月预测下滑有差异，但其价格已由涨转稳）。吡虫啉</t>
    </r>
    <r>
      <rPr>
        <b/>
        <sz val="11"/>
        <color theme="9" tint="-0.249977111117893"/>
        <rFont val="Arial"/>
        <family val="2"/>
      </rPr>
      <t>原药下游订单需求抑制其出厂价格上涨</t>
    </r>
    <r>
      <rPr>
        <sz val="11"/>
        <color theme="1"/>
        <rFont val="Arial"/>
        <family val="2"/>
      </rPr>
      <t>。
2、目前，吡虫啉原药订单稀少，例如山东联合化工股份有限公司、河北野田农用化学有限公司等吡虫啉原药等主要生产企业也只是因完成前期接下的外贸订单而正常开工。</t>
    </r>
    <r>
      <rPr>
        <b/>
        <sz val="11"/>
        <color theme="9" tint="-0.249977111117893"/>
        <rFont val="Arial"/>
        <family val="2"/>
      </rPr>
      <t>该产品当前正处于采购淡季。</t>
    </r>
    <r>
      <rPr>
        <sz val="11"/>
        <color theme="1"/>
        <rFont val="Arial"/>
        <family val="2"/>
      </rPr>
      <t xml:space="preserve">
3、值得关注的是，其中一家主要吡虫啉原药生产企业山东海利尔化工有限公司在8月中旬发生安全事故而停产。山东海利尔目前拥有2,500t/a吡虫啉原药及其原材料CCMP2,500t/a产能。吡虫啉原药供应变得紧张。但山东海利尔尚有一定的库存供货，加上当前吡虫啉原药并非采购旺季，故对山东海利尔当前正常供货的影响不大，并且对吡虫啉原药整体市场供应影响也不大。本次</t>
    </r>
    <r>
      <rPr>
        <b/>
        <sz val="11"/>
        <color theme="9" tint="-0.249977111117893"/>
        <rFont val="Arial"/>
        <family val="2"/>
      </rPr>
      <t>山东海利尔停产从当前状况看对吡虫啉原药的出厂价格推涨作用不大。</t>
    </r>
    <r>
      <rPr>
        <sz val="11"/>
        <color theme="1"/>
        <rFont val="Arial"/>
        <family val="2"/>
      </rPr>
      <t xml:space="preserve">
4、吡虫啉原药主要原材料叔丁醇、CCMP、三氯氧磷等供应偏紧而出厂价格依然居高，对吡虫啉原药出厂价格起着比较有力的支撑作用。而9月中旬吡虫啉原药的主要原材料出厂报价均有不同程度的上涨趋势。同时，当前吡虫啉原药主流生产企业的开工率均比较低，市面库存的不断消耗，短期内市面供应量将会下降。</t>
    </r>
    <r>
      <rPr>
        <b/>
        <sz val="11"/>
        <color theme="9" tint="-0.249977111117893"/>
        <rFont val="Arial"/>
        <family val="2"/>
      </rPr>
      <t>预计下月吡虫啉原药出厂价格有望回涨。</t>
    </r>
  </si>
  <si>
    <r>
      <t>1、9月中上旬，螺虫乙酯原药出厂价格环比基本持平，同比上涨3.73%（与上月预测相似）。
2、本月据该产品供货商介绍，</t>
    </r>
    <r>
      <rPr>
        <b/>
        <sz val="11"/>
        <color theme="9" tint="-0.249977111117893"/>
        <rFont val="Arial"/>
        <family val="2"/>
      </rPr>
      <t>其供货当前比较紧张。但下游市场购买者甚少，贸易商普遍处于难买难卖的状态</t>
    </r>
    <r>
      <rPr>
        <sz val="11"/>
        <color theme="1"/>
        <rFont val="Arial"/>
        <family val="2"/>
      </rPr>
      <t>。河北兰升生物科技有限公司的螺虫乙酯原药</t>
    </r>
    <r>
      <rPr>
        <b/>
        <sz val="11"/>
        <color theme="9" tint="-0.249977111117893"/>
        <rFont val="Arial"/>
        <family val="2"/>
      </rPr>
      <t>生产率低位运行，主要以订单数量才进行生产，不备货积压。预计下月螺虫乙酯原药出厂价格持续走稳。</t>
    </r>
  </si>
  <si>
    <r>
      <t>1、9月中上旬，肟菌酯原药出厂价格环比下降3.09%，同比下降14.55%（与上月预测趋势基本相符）。肟菌酯原药</t>
    </r>
    <r>
      <rPr>
        <b/>
        <sz val="11"/>
        <color theme="9" tint="-0.249977111117893"/>
        <rFont val="Arial"/>
        <family val="2"/>
      </rPr>
      <t>的出厂价格持续下滑，需求和供应量方面因素均利空其出厂价格的回涨。再加上，其主要原材料中间体成本有所回落，进一步抑制肟菌酯原药出厂价格的上涨。</t>
    </r>
    <r>
      <rPr>
        <sz val="11"/>
        <color theme="1"/>
        <rFont val="Arial"/>
        <family val="2"/>
      </rPr>
      <t xml:space="preserve">
2、需求方面，</t>
    </r>
    <r>
      <rPr>
        <b/>
        <sz val="11"/>
        <color theme="9" tint="-0.249977111117893"/>
        <rFont val="Arial"/>
        <family val="2"/>
      </rPr>
      <t>下游采购维持冷清状态</t>
    </r>
    <r>
      <rPr>
        <sz val="11"/>
        <color theme="1"/>
        <rFont val="Arial"/>
        <family val="2"/>
      </rPr>
      <t>，基本以补货为主，没有大批量采购。而供应方面，京博农化科技有限公司、江苏富润生化科技有限公司等肟菌酯主要生产企业则维持生产，而</t>
    </r>
    <r>
      <rPr>
        <b/>
        <sz val="11"/>
        <color theme="9" tint="-0.249977111117893"/>
        <rFont val="Arial"/>
        <family val="2"/>
      </rPr>
      <t>市面的库存量并没有及时消耗，肟菌酯原药供应量进一步增大</t>
    </r>
    <r>
      <rPr>
        <sz val="11"/>
        <color theme="1"/>
        <rFont val="Arial"/>
        <family val="2"/>
      </rPr>
      <t>。在供过于求的情况下，肟菌酯原药出厂价格进一步下滑。
3、肟菌酯原药主要生产原材料间三氟甲基苯胺TFMA中间体出厂报价有所下调。这对肟菌酯原药出厂价格的回涨起着抑制作用。目前，供需方面和原材料成本方面均无对肟菌酯原药出厂价格有利好的因素。在9月中旬，已有部分供应商由于销售压力而进一步下调其出厂价格至465,000元/吨。</t>
    </r>
    <r>
      <rPr>
        <b/>
        <sz val="11"/>
        <color theme="9" tint="-0.249977111117893"/>
        <rFont val="Arial"/>
        <family val="2"/>
      </rPr>
      <t>预计下月肟菌酯原药出厂价格难以有回涨的可能</t>
    </r>
    <r>
      <rPr>
        <sz val="11"/>
        <color theme="1"/>
        <rFont val="Arial"/>
        <family val="2"/>
      </rPr>
      <t>。</t>
    </r>
  </si>
  <si>
    <t>Sept.</t>
  </si>
  <si>
    <t>74,300~75,000</t>
  </si>
  <si>
    <t>147,500~150,000</t>
  </si>
  <si>
    <t>成交价估测（元/吨）Transaction price est. CNY/Ton</t>
  </si>
  <si>
    <t>Diff.  Jan.-Sept. (est.,)</t>
  </si>
  <si>
    <t>Diff.%(Jan.-Sept. )</t>
  </si>
  <si>
    <t>Oct.</t>
  </si>
  <si>
    <t>October</t>
  </si>
  <si>
    <t xml:space="preserve">备注：数据基于2022年10月上半旬出厂报价数据。
</t>
  </si>
  <si>
    <t>Note:  as of the first half of Oct.2022</t>
  </si>
  <si>
    <r>
      <t>1、10月中上旬，戊唑醇原药出厂价格</t>
    </r>
    <r>
      <rPr>
        <b/>
        <sz val="11"/>
        <color theme="9" tint="-0.249977111117893"/>
        <rFont val="Arial"/>
        <family val="2"/>
      </rPr>
      <t>环比和同比均下降</t>
    </r>
    <r>
      <rPr>
        <sz val="11"/>
        <color theme="1"/>
        <rFont val="Arial"/>
        <family val="2"/>
      </rPr>
      <t>。环比下降2.36%，同比下降43.13%（与上月预测趋势有差异）。戊唑醇原药市场上的</t>
    </r>
    <r>
      <rPr>
        <b/>
        <sz val="11"/>
        <color theme="9" tint="-0.249977111117893"/>
        <rFont val="Arial"/>
        <family val="2"/>
      </rPr>
      <t>供过于求</t>
    </r>
    <r>
      <rPr>
        <sz val="11"/>
        <color theme="1"/>
        <rFont val="Arial"/>
        <family val="2"/>
      </rPr>
      <t>进一步使得其出厂价格下调。戊唑醇原药需求依然利空其出厂价格。根据戊唑醇原药生产企业告知，大部分客户都</t>
    </r>
    <r>
      <rPr>
        <b/>
        <sz val="11"/>
        <color theme="9" tint="-0.249977111117893"/>
        <rFont val="Arial"/>
        <family val="2"/>
      </rPr>
      <t>以补货为主，基本没有大批量采购</t>
    </r>
    <r>
      <rPr>
        <sz val="11"/>
        <color theme="1"/>
        <rFont val="Arial"/>
        <family val="2"/>
      </rPr>
      <t>。
2、供应方面，戊唑醇原药产量稳定。江苏黄海农药化工有限公司、江苏七洲绿色化工股份有限公司、江苏剑牌农化股份有限公司均</t>
    </r>
    <r>
      <rPr>
        <b/>
        <sz val="11"/>
        <color theme="9" tint="-0.249977111117893"/>
        <rFont val="Arial"/>
        <family val="2"/>
      </rPr>
      <t>正常生产</t>
    </r>
    <r>
      <rPr>
        <sz val="11"/>
        <color theme="1"/>
        <rFont val="Arial"/>
        <family val="2"/>
      </rPr>
      <t>。在货源充足的情况下，采购者对报价压价意愿比较强烈。
3、原材料1,2,4-三氮唑出厂价格由涨转稳，对戊唑醇原药出厂价格缺乏支撑作用。戊唑醇原药市场目前并未见利好其出厂价格上涨的因素。然而，当前出厂价格已处于相对低位，生产企业已有挺价的打算。预计下月戊唑醇原药出厂价格会陆续走稳。</t>
    </r>
  </si>
  <si>
    <r>
      <t>1、10月中上旬，吡虫啉原药出厂价格</t>
    </r>
    <r>
      <rPr>
        <b/>
        <sz val="11"/>
        <color theme="9" tint="-0.249977111117893"/>
        <rFont val="Arial"/>
        <family val="2"/>
      </rPr>
      <t>环比和同比均下降</t>
    </r>
    <r>
      <rPr>
        <sz val="11"/>
        <color theme="1"/>
        <rFont val="Arial"/>
        <family val="2"/>
      </rPr>
      <t>。环比下降0.38%，同比下降24.02%（与上月预测有差异）。
2、需求方面，吡虫啉原药出厂价格进一步下降主要是由于</t>
    </r>
    <r>
      <rPr>
        <b/>
        <sz val="11"/>
        <color theme="9" tint="-0.249977111117893"/>
        <rFont val="Arial"/>
        <family val="2"/>
      </rPr>
      <t>低迷的市场需求</t>
    </r>
    <r>
      <rPr>
        <sz val="11"/>
        <color theme="1"/>
        <rFont val="Arial"/>
        <family val="2"/>
      </rPr>
      <t>所致。据生产企业介绍，</t>
    </r>
    <r>
      <rPr>
        <b/>
        <sz val="11"/>
        <color theme="9" tint="-0.249977111117893"/>
        <rFont val="Arial"/>
        <family val="2"/>
      </rPr>
      <t>基本没有接到国内新订单，主要以出口订单为主</t>
    </r>
    <r>
      <rPr>
        <sz val="11"/>
        <color theme="1"/>
        <rFont val="Arial"/>
        <family val="2"/>
      </rPr>
      <t>。但</t>
    </r>
    <r>
      <rPr>
        <b/>
        <sz val="11"/>
        <color theme="9" tint="-0.249977111117893"/>
        <rFont val="Arial"/>
        <family val="2"/>
      </rPr>
      <t>出口订单量也较少</t>
    </r>
    <r>
      <rPr>
        <sz val="11"/>
        <color theme="1"/>
        <rFont val="Arial"/>
        <family val="2"/>
      </rPr>
      <t>，且采购者往往在实际成交时进一步压低价格。
3、供应方面，目前虽然市面吡虫啉原药生产企业开工率低下，但由于一定库存消耗，且下游采购不积极，低迷的市场供应也没有成为吡虫啉原药出厂价格上涨的推力。截止到10月中旬，8月中旬发生安全事故的山东海利尔化工有限公司尚未开工恢复生产。而山东联合化工股份有限公司、河北野田农用化学有限公司等吡虫啉原药等主要生产企业生产也并没有生产更多填补市场空白的打算。据这些生产企业表示，目前，市面</t>
    </r>
    <r>
      <rPr>
        <b/>
        <sz val="11"/>
        <color theme="9" tint="-0.249977111117893"/>
        <rFont val="Arial"/>
        <family val="2"/>
      </rPr>
      <t>吡虫啉原药库存量并不低，因此他们在生产方面显得比较谨慎。</t>
    </r>
    <r>
      <rPr>
        <sz val="11"/>
        <color theme="1"/>
        <rFont val="Arial"/>
        <family val="2"/>
      </rPr>
      <t xml:space="preserve">
4、原材料方面，吡虫啉原药主要原材料对吡虫啉原药出厂价格依然起着一定的支撑作用。叔丁醇和CCMP出厂价格相对稳定在高位。三氯氧磷虽然10月中旬出厂价格有所下降，但幅度不大，三氯氧磷依然居相对高位。
5、预计吡虫啉原药下游需求短期内难以有明显改善。据山东海利尔表示，其即将在11月初恢复正常生产。吡虫啉原药市面供应量有望在11月有所增长。在供过于求的状态下，预计下月吡虫啉原药出厂价格依然会有下滑空间。</t>
    </r>
  </si>
  <si>
    <t>Diff.  Jan.-Oct. (est.,)</t>
  </si>
  <si>
    <t>Diff.%(Jan.-Oct. )</t>
  </si>
  <si>
    <r>
      <t>1、10月中上旬，肟菌酯原药出厂价格</t>
    </r>
    <r>
      <rPr>
        <b/>
        <sz val="11"/>
        <color theme="9" tint="-0.249977111117893"/>
        <rFont val="Arial"/>
        <family val="2"/>
      </rPr>
      <t>环比同比均下降</t>
    </r>
    <r>
      <rPr>
        <sz val="11"/>
        <color theme="1"/>
        <rFont val="Arial"/>
        <family val="2"/>
      </rPr>
      <t>。环比下降2.13%，同比下降18.58%（与上月预测趋势基本相符）。国庆假期后，</t>
    </r>
    <r>
      <rPr>
        <b/>
        <sz val="11"/>
        <color theme="9" tint="-0.249977111117893"/>
        <rFont val="Arial"/>
        <family val="2"/>
      </rPr>
      <t>低迷的下游市场需求</t>
    </r>
    <r>
      <rPr>
        <sz val="11"/>
        <color theme="1"/>
        <rFont val="Arial"/>
        <family val="2"/>
      </rPr>
      <t>使得肟菌酯原药进一步下滑。虽然到中旬，其出厂报价已走稳，但目前看并没有利好其出厂价格回涨的因素。
2、需求方面，肟菌酯原药依旧低迷，国内生产企业国庆假期后基本没有成单。
3、供应方面，京博农化科技有限公司、江苏富润生化科技有限公司等肟菌酯主要生产企业在10月国庆假期前后已</t>
    </r>
    <r>
      <rPr>
        <b/>
        <sz val="11"/>
        <color theme="9" tint="-0.249977111117893"/>
        <rFont val="Arial"/>
        <family val="2"/>
      </rPr>
      <t>下调开工率</t>
    </r>
    <r>
      <rPr>
        <sz val="11"/>
        <color theme="1"/>
        <rFont val="Arial"/>
        <family val="2"/>
      </rPr>
      <t>，但市面库存消耗速度缓慢，</t>
    </r>
    <r>
      <rPr>
        <b/>
        <sz val="11"/>
        <color theme="9" tint="-0.249977111117893"/>
        <rFont val="Arial"/>
        <family val="2"/>
      </rPr>
      <t>供过于求</t>
    </r>
    <r>
      <rPr>
        <sz val="11"/>
        <color theme="1"/>
        <rFont val="Arial"/>
        <family val="2"/>
      </rPr>
      <t>现象明显。
4、在供过于求的市场现实下，9月末有上调肟菌酯原药出厂价格的生产企业只能在销售上遇冷，不得不下调其出厂价格。相信短期内肟菌酯原药下游需求会持续处于低迷状态，而市面库存消耗需要比较长的时间。故预计下月肟菌酯原药出厂价格难以回涨，估计以稳定状态为主。</t>
    </r>
  </si>
  <si>
    <r>
      <t>1、10月中上旬，螺虫乙酯原药出厂价格</t>
    </r>
    <r>
      <rPr>
        <b/>
        <sz val="11"/>
        <color theme="9" tint="-0.249977111117893"/>
        <rFont val="Arial"/>
        <family val="2"/>
      </rPr>
      <t>环比同比均下降</t>
    </r>
    <r>
      <rPr>
        <sz val="11"/>
        <color theme="1"/>
        <rFont val="Arial"/>
        <family val="2"/>
      </rPr>
      <t>。环比下降0.72%，同比下降8%（与上月预测有差异）。
2、本月螺虫乙酯原药供应有所增加。河北兰升生物科技有限公司的螺虫乙酯</t>
    </r>
    <r>
      <rPr>
        <b/>
        <sz val="11"/>
        <color theme="9" tint="-0.249977111117893"/>
        <rFont val="Arial"/>
        <family val="2"/>
      </rPr>
      <t>原药正常供货</t>
    </r>
    <r>
      <rPr>
        <sz val="11"/>
        <color theme="1"/>
        <rFont val="Arial"/>
        <family val="2"/>
      </rPr>
      <t>。而值得关注的是，江西汇和化工有限公司的螺虫乙酯原药生产线目前在调试阶段，其生产线产能为300吨/年，</t>
    </r>
    <r>
      <rPr>
        <b/>
        <sz val="11"/>
        <color theme="9" tint="-0.249977111117893"/>
        <rFont val="Arial"/>
        <family val="2"/>
      </rPr>
      <t>下月投产</t>
    </r>
    <r>
      <rPr>
        <sz val="11"/>
        <color theme="1"/>
        <rFont val="Arial"/>
        <family val="2"/>
      </rPr>
      <t>。江西汇和位于江西省九江市永修县云山经济开发区星火工业园内的生产厂区。预计下月螺虫乙酯原药出厂价格有望进一步走低。</t>
    </r>
  </si>
  <si>
    <t>s</t>
  </si>
  <si>
    <r>
      <rPr>
        <i/>
        <sz val="10.5"/>
        <rFont val="微软雅黑"/>
        <family val="2"/>
        <charset val="134"/>
      </rPr>
      <t>备注：数据基于</t>
    </r>
    <r>
      <rPr>
        <i/>
        <sz val="10.5"/>
        <rFont val="Arial"/>
        <family val="2"/>
      </rPr>
      <t>2022</t>
    </r>
    <r>
      <rPr>
        <i/>
        <sz val="10.5"/>
        <rFont val="微软雅黑"/>
        <family val="2"/>
        <charset val="134"/>
      </rPr>
      <t>年</t>
    </r>
    <r>
      <rPr>
        <i/>
        <sz val="10.5"/>
        <rFont val="Arial"/>
        <family val="2"/>
      </rPr>
      <t>11</t>
    </r>
    <r>
      <rPr>
        <i/>
        <sz val="10.5"/>
        <rFont val="微软雅黑"/>
        <family val="2"/>
        <charset val="134"/>
      </rPr>
      <t xml:space="preserve">月上半旬出厂报价数据。
</t>
    </r>
    <phoneticPr fontId="1" type="noConversion"/>
  </si>
  <si>
    <t>Note:  as of the first half of Nov.2022</t>
    <phoneticPr fontId="1" type="noConversion"/>
  </si>
  <si>
    <t>November</t>
    <phoneticPr fontId="1" type="noConversion"/>
  </si>
  <si>
    <t>Nov.</t>
    <phoneticPr fontId="1" type="noConversion"/>
  </si>
  <si>
    <t>Diff.  Jan.-Nov. (est.,)</t>
    <phoneticPr fontId="1" type="noConversion"/>
  </si>
  <si>
    <t>Diff.%(Jan.-Nov. )</t>
    <phoneticPr fontId="1" type="noConversion"/>
  </si>
  <si>
    <r>
      <t>1</t>
    </r>
    <r>
      <rPr>
        <sz val="11"/>
        <color theme="1"/>
        <rFont val="宋体"/>
        <family val="2"/>
        <charset val="134"/>
      </rPr>
      <t>、</t>
    </r>
    <r>
      <rPr>
        <sz val="11"/>
        <color theme="1"/>
        <rFont val="Arial"/>
        <family val="2"/>
      </rPr>
      <t>11</t>
    </r>
    <r>
      <rPr>
        <sz val="11"/>
        <color theme="1"/>
        <rFont val="宋体"/>
        <family val="2"/>
        <charset val="134"/>
      </rPr>
      <t>月中上旬，螺虫乙酯原药出厂价格环比下降</t>
    </r>
    <r>
      <rPr>
        <sz val="11"/>
        <color theme="1"/>
        <rFont val="Arial"/>
        <family val="2"/>
      </rPr>
      <t>5.80%</t>
    </r>
    <r>
      <rPr>
        <sz val="11"/>
        <color theme="1"/>
        <rFont val="宋体"/>
        <family val="2"/>
        <charset val="134"/>
      </rPr>
      <t>，同比下降</t>
    </r>
    <r>
      <rPr>
        <sz val="11"/>
        <color theme="1"/>
        <rFont val="Arial"/>
        <family val="2"/>
      </rPr>
      <t>7.14%</t>
    </r>
    <r>
      <rPr>
        <sz val="11"/>
        <color theme="1"/>
        <rFont val="宋体"/>
        <family val="2"/>
        <charset val="134"/>
      </rPr>
      <t>（与上月预测相近）。</t>
    </r>
    <r>
      <rPr>
        <sz val="11"/>
        <color theme="1"/>
        <rFont val="Arial"/>
        <family val="2"/>
      </rPr>
      <t xml:space="preserve">
2</t>
    </r>
    <r>
      <rPr>
        <sz val="11"/>
        <color theme="1"/>
        <rFont val="宋体"/>
        <family val="2"/>
        <charset val="134"/>
      </rPr>
      <t>、本月螺虫乙酯原药供应有所增加。河北兰升生物科技有限公司的螺虫乙酯原药正常供货。而值得关注的是，</t>
    </r>
    <r>
      <rPr>
        <b/>
        <sz val="11"/>
        <color theme="9" tint="-0.249977111117893"/>
        <rFont val="宋体"/>
        <family val="2"/>
        <charset val="134"/>
      </rPr>
      <t>江西汇和化工有限公司的螺虫乙酯原药生产线在</t>
    </r>
    <r>
      <rPr>
        <b/>
        <sz val="11"/>
        <color theme="9" tint="-0.249977111117893"/>
        <rFont val="Arial"/>
        <family val="2"/>
      </rPr>
      <t>11</t>
    </r>
    <r>
      <rPr>
        <b/>
        <sz val="11"/>
        <color theme="9" tint="-0.249977111117893"/>
        <rFont val="宋体"/>
        <family val="2"/>
        <charset val="134"/>
      </rPr>
      <t>月中旬已能正常供货，其生产线产能为</t>
    </r>
    <r>
      <rPr>
        <b/>
        <sz val="11"/>
        <color theme="9" tint="-0.249977111117893"/>
        <rFont val="Arial"/>
        <family val="2"/>
      </rPr>
      <t>300</t>
    </r>
    <r>
      <rPr>
        <b/>
        <sz val="11"/>
        <color theme="9" tint="-0.249977111117893"/>
        <rFont val="宋体"/>
        <family val="2"/>
        <charset val="134"/>
      </rPr>
      <t>吨</t>
    </r>
    <r>
      <rPr>
        <b/>
        <sz val="11"/>
        <color theme="9" tint="-0.249977111117893"/>
        <rFont val="Arial"/>
        <family val="2"/>
      </rPr>
      <t>/</t>
    </r>
    <r>
      <rPr>
        <b/>
        <sz val="11"/>
        <color theme="9" tint="-0.249977111117893"/>
        <rFont val="宋体"/>
        <family val="2"/>
        <charset val="134"/>
      </rPr>
      <t>年，并有相关报价</t>
    </r>
    <r>
      <rPr>
        <sz val="11"/>
        <color theme="1"/>
        <rFont val="宋体"/>
        <family val="2"/>
        <charset val="134"/>
      </rPr>
      <t>。</t>
    </r>
    <r>
      <rPr>
        <sz val="11"/>
        <color theme="1"/>
        <rFont val="Arial"/>
        <family val="2"/>
      </rPr>
      <t xml:space="preserve">
3</t>
    </r>
    <r>
      <rPr>
        <sz val="11"/>
        <color theme="1"/>
        <rFont val="宋体"/>
        <family val="2"/>
        <charset val="134"/>
      </rPr>
      <t>、虽然当前螺虫乙酯原药的生产企业有增加，但据了解其生产开工率不高，并且主要是按</t>
    </r>
    <r>
      <rPr>
        <b/>
        <sz val="11"/>
        <color theme="9" tint="-0.249977111117893"/>
        <rFont val="宋体"/>
        <family val="3"/>
        <charset val="134"/>
      </rPr>
      <t>需求订单生产</t>
    </r>
    <r>
      <rPr>
        <sz val="11"/>
        <color theme="1"/>
        <rFont val="宋体"/>
        <family val="2"/>
        <charset val="134"/>
      </rPr>
      <t>为主。故市面短期内螺虫乙酯原药的数量增加的可能性不大。预计下月螺虫乙酯原药出厂</t>
    </r>
    <r>
      <rPr>
        <b/>
        <sz val="11"/>
        <color theme="9" tint="-0.249977111117893"/>
        <rFont val="宋体"/>
        <family val="3"/>
        <charset val="134"/>
      </rPr>
      <t>价格保持相对稳定状</t>
    </r>
    <r>
      <rPr>
        <sz val="11"/>
        <color theme="1"/>
        <rFont val="宋体"/>
        <family val="2"/>
        <charset val="134"/>
      </rPr>
      <t>态。</t>
    </r>
    <phoneticPr fontId="1" type="noConversion"/>
  </si>
  <si>
    <r>
      <t>1</t>
    </r>
    <r>
      <rPr>
        <sz val="11"/>
        <color theme="1"/>
        <rFont val="宋体"/>
        <family val="2"/>
        <charset val="134"/>
      </rPr>
      <t>、</t>
    </r>
    <r>
      <rPr>
        <sz val="11"/>
        <color theme="1"/>
        <rFont val="Arial"/>
        <family val="2"/>
      </rPr>
      <t>11</t>
    </r>
    <r>
      <rPr>
        <sz val="11"/>
        <color theme="1"/>
        <rFont val="宋体"/>
        <family val="2"/>
        <charset val="134"/>
      </rPr>
      <t>月中上旬，戊唑醇原药出厂价格环比下降</t>
    </r>
    <r>
      <rPr>
        <sz val="11"/>
        <color theme="1"/>
        <rFont val="Arial"/>
        <family val="2"/>
      </rPr>
      <t>3.89%</t>
    </r>
    <r>
      <rPr>
        <sz val="11"/>
        <color theme="1"/>
        <rFont val="宋体"/>
        <family val="2"/>
        <charset val="134"/>
      </rPr>
      <t>，同比下降</t>
    </r>
    <r>
      <rPr>
        <sz val="11"/>
        <color theme="1"/>
        <rFont val="Arial"/>
        <family val="2"/>
      </rPr>
      <t>50.62%</t>
    </r>
    <r>
      <rPr>
        <sz val="11"/>
        <color theme="1"/>
        <rFont val="宋体"/>
        <family val="2"/>
        <charset val="134"/>
      </rPr>
      <t>（与上月预测趋势有差异）</t>
    </r>
    <r>
      <rPr>
        <sz val="11"/>
        <color theme="1"/>
        <rFont val="Arial"/>
        <family val="2"/>
      </rPr>
      <t xml:space="preserve">
2</t>
    </r>
    <r>
      <rPr>
        <sz val="11"/>
        <color theme="1"/>
        <rFont val="宋体"/>
        <family val="2"/>
        <charset val="134"/>
      </rPr>
      <t>、戊唑醇原药市场上的</t>
    </r>
    <r>
      <rPr>
        <b/>
        <sz val="11"/>
        <color theme="9" tint="-0.249977111117893"/>
        <rFont val="宋体"/>
        <family val="3"/>
        <charset val="134"/>
      </rPr>
      <t>供过于求</t>
    </r>
    <r>
      <rPr>
        <sz val="11"/>
        <color theme="1"/>
        <rFont val="宋体"/>
        <family val="2"/>
        <charset val="134"/>
      </rPr>
      <t>进一步使得其出厂价格下调。戊唑醇原药</t>
    </r>
    <r>
      <rPr>
        <b/>
        <sz val="11"/>
        <color theme="9" tint="-0.249977111117893"/>
        <rFont val="宋体"/>
        <family val="3"/>
        <charset val="134"/>
      </rPr>
      <t>需求偏淡</t>
    </r>
    <r>
      <rPr>
        <sz val="11"/>
        <color theme="1"/>
        <rFont val="宋体"/>
        <family val="2"/>
        <charset val="134"/>
      </rPr>
      <t>，客户基本以补货为主，没有新增订单。在</t>
    </r>
    <r>
      <rPr>
        <sz val="11"/>
        <color theme="1"/>
        <rFont val="Arial"/>
        <family val="2"/>
      </rPr>
      <t>11</t>
    </r>
    <r>
      <rPr>
        <sz val="11"/>
        <color theme="1"/>
        <rFont val="宋体"/>
        <family val="2"/>
        <charset val="134"/>
      </rPr>
      <t>月期间，由于部分地区新冠疫情严重爆发，国内物流运输受到一定负面影响,采购者在采购上更加谨慎。另外，江苏黄海农药化工有限公司、江苏七洲绿色化工股份有限公司、江苏剑牌农化股份有限公司均正常生产。戊唑醇原药</t>
    </r>
    <r>
      <rPr>
        <b/>
        <sz val="11"/>
        <color theme="9" tint="-0.249977111117893"/>
        <rFont val="宋体"/>
        <family val="3"/>
        <charset val="134"/>
      </rPr>
      <t>供过于求</t>
    </r>
    <r>
      <rPr>
        <sz val="11"/>
        <color theme="1"/>
        <rFont val="宋体"/>
        <family val="2"/>
        <charset val="134"/>
      </rPr>
      <t>状态更加凸显。</t>
    </r>
    <r>
      <rPr>
        <sz val="11"/>
        <color theme="1"/>
        <rFont val="Arial"/>
        <family val="2"/>
      </rPr>
      <t xml:space="preserve">
3</t>
    </r>
    <r>
      <rPr>
        <sz val="11"/>
        <color theme="1"/>
        <rFont val="宋体"/>
        <family val="2"/>
        <charset val="134"/>
      </rPr>
      <t>、原材料</t>
    </r>
    <r>
      <rPr>
        <sz val="11"/>
        <color theme="1"/>
        <rFont val="Arial"/>
        <family val="2"/>
      </rPr>
      <t>1,2,4-</t>
    </r>
    <r>
      <rPr>
        <sz val="11"/>
        <color theme="1"/>
        <rFont val="宋体"/>
        <family val="2"/>
        <charset val="134"/>
      </rPr>
      <t>三氮唑出厂价格下降，利空戊唑醇原药出厂价格回涨。</t>
    </r>
    <r>
      <rPr>
        <sz val="11"/>
        <color theme="1"/>
        <rFont val="Arial"/>
        <family val="2"/>
      </rPr>
      <t>11</t>
    </r>
    <r>
      <rPr>
        <sz val="11"/>
        <color theme="1"/>
        <rFont val="宋体"/>
        <family val="2"/>
        <charset val="134"/>
      </rPr>
      <t>月中上旬，</t>
    </r>
    <r>
      <rPr>
        <sz val="11"/>
        <color theme="1"/>
        <rFont val="Arial"/>
        <family val="2"/>
      </rPr>
      <t>1,2,4-</t>
    </r>
    <r>
      <rPr>
        <sz val="11"/>
        <color theme="1"/>
        <rFont val="宋体"/>
        <family val="2"/>
        <charset val="134"/>
      </rPr>
      <t>三氮唑出厂价格环比下降</t>
    </r>
    <r>
      <rPr>
        <sz val="11"/>
        <color theme="1"/>
        <rFont val="Arial"/>
        <family val="2"/>
      </rPr>
      <t>4%</t>
    </r>
    <r>
      <rPr>
        <sz val="11"/>
        <color theme="1"/>
        <rFont val="宋体"/>
        <family val="2"/>
        <charset val="134"/>
      </rPr>
      <t>左右，到</t>
    </r>
    <r>
      <rPr>
        <sz val="11"/>
        <color theme="1"/>
        <rFont val="Arial"/>
        <family val="2"/>
      </rPr>
      <t>11</t>
    </r>
    <r>
      <rPr>
        <sz val="11"/>
        <color theme="1"/>
        <rFont val="宋体"/>
        <family val="2"/>
        <charset val="134"/>
      </rPr>
      <t>月中旬依然有下滑倾向。</t>
    </r>
    <r>
      <rPr>
        <sz val="11"/>
        <color theme="1"/>
        <rFont val="Arial"/>
        <family val="2"/>
      </rPr>
      <t xml:space="preserve">
4</t>
    </r>
    <r>
      <rPr>
        <sz val="11"/>
        <color theme="1"/>
        <rFont val="宋体"/>
        <family val="2"/>
        <charset val="134"/>
      </rPr>
      <t>、预计下月戊唑醇原药出厂价格</t>
    </r>
    <r>
      <rPr>
        <b/>
        <sz val="11"/>
        <color theme="9" tint="-0.249977111117893"/>
        <rFont val="宋体"/>
        <family val="3"/>
        <charset val="134"/>
      </rPr>
      <t>会持续走低</t>
    </r>
    <phoneticPr fontId="1" type="noConversion"/>
  </si>
  <si>
    <r>
      <t>1</t>
    </r>
    <r>
      <rPr>
        <sz val="11"/>
        <color theme="1"/>
        <rFont val="宋体"/>
        <family val="2"/>
        <charset val="134"/>
      </rPr>
      <t>、</t>
    </r>
    <r>
      <rPr>
        <sz val="11"/>
        <color theme="1"/>
        <rFont val="Arial"/>
        <family val="2"/>
      </rPr>
      <t>11</t>
    </r>
    <r>
      <rPr>
        <sz val="11"/>
        <color theme="1"/>
        <rFont val="宋体"/>
        <family val="2"/>
        <charset val="134"/>
      </rPr>
      <t>月中上旬，吡虫啉原药出厂价格环比下降</t>
    </r>
    <r>
      <rPr>
        <sz val="11"/>
        <color theme="1"/>
        <rFont val="Arial"/>
        <family val="2"/>
      </rPr>
      <t>4.46%</t>
    </r>
    <r>
      <rPr>
        <sz val="11"/>
        <color theme="1"/>
        <rFont val="宋体"/>
        <family val="2"/>
        <charset val="134"/>
      </rPr>
      <t>，同比下降</t>
    </r>
    <r>
      <rPr>
        <sz val="11"/>
        <color theme="1"/>
        <rFont val="Arial"/>
        <family val="2"/>
      </rPr>
      <t>38.82%</t>
    </r>
    <r>
      <rPr>
        <sz val="11"/>
        <color theme="1"/>
        <rFont val="宋体"/>
        <family val="2"/>
        <charset val="134"/>
      </rPr>
      <t>（与上月预测相近）</t>
    </r>
    <r>
      <rPr>
        <sz val="11"/>
        <color theme="1"/>
        <rFont val="Arial"/>
        <family val="2"/>
      </rPr>
      <t xml:space="preserve">
2</t>
    </r>
    <r>
      <rPr>
        <sz val="11"/>
        <color theme="1"/>
        <rFont val="宋体"/>
        <family val="2"/>
        <charset val="134"/>
      </rPr>
      <t>、吡虫啉原药需求利空其出厂价格回涨。吡虫啉原药下游采购冷清，基本没有批量进货。国外订单也以补货为主，甚少新单出现。市面吡虫啉原药</t>
    </r>
    <r>
      <rPr>
        <b/>
        <sz val="11"/>
        <color theme="9" tint="-0.249977111117893"/>
        <rFont val="宋体"/>
        <family val="3"/>
        <charset val="134"/>
      </rPr>
      <t>走货缓慢</t>
    </r>
    <r>
      <rPr>
        <sz val="11"/>
        <color theme="1"/>
        <rFont val="宋体"/>
        <family val="2"/>
        <charset val="134"/>
      </rPr>
      <t>。</t>
    </r>
    <r>
      <rPr>
        <sz val="11"/>
        <color theme="1"/>
        <rFont val="Arial"/>
        <family val="2"/>
      </rPr>
      <t xml:space="preserve">
3</t>
    </r>
    <r>
      <rPr>
        <sz val="11"/>
        <color theme="1"/>
        <rFont val="宋体"/>
        <family val="2"/>
        <charset val="134"/>
      </rPr>
      <t>、供应方面，虽然开工率低，但大部分企业依然在正常开工生产，市面库存增加，利空吡虫啉原药出厂价格。山东联合化工股份有限公司、河北野田农用化学有限公司等吡虫啉原药等主要生产企业均有正产开工生产，并能供应吡虫啉原药。而山东海利尔化工有限公司已表示已有序恢复生产，目前其已正常供应吡虫啉原药。</t>
    </r>
    <r>
      <rPr>
        <sz val="11"/>
        <color theme="1"/>
        <rFont val="Arial"/>
        <family val="2"/>
      </rPr>
      <t xml:space="preserve">
4</t>
    </r>
    <r>
      <rPr>
        <sz val="11"/>
        <color theme="1"/>
        <rFont val="宋体"/>
        <family val="2"/>
        <charset val="134"/>
      </rPr>
      <t>、原材料方面，吡虫啉原药主要原材料出厂价格已有下滑趋势，进一步利空吡虫啉原药出厂价格上涨。</t>
    </r>
    <r>
      <rPr>
        <sz val="11"/>
        <color theme="1"/>
        <rFont val="Arial"/>
        <family val="2"/>
      </rPr>
      <t>11</t>
    </r>
    <r>
      <rPr>
        <sz val="11"/>
        <color theme="1"/>
        <rFont val="宋体"/>
        <family val="2"/>
        <charset val="134"/>
      </rPr>
      <t>月中上旬，叔丁醇和</t>
    </r>
    <r>
      <rPr>
        <sz val="11"/>
        <color theme="1"/>
        <rFont val="Arial"/>
        <family val="2"/>
      </rPr>
      <t>CCMP</t>
    </r>
    <r>
      <rPr>
        <sz val="11"/>
        <color theme="1"/>
        <rFont val="宋体"/>
        <family val="2"/>
        <charset val="134"/>
      </rPr>
      <t>出厂价格与上月末相比，有大概</t>
    </r>
    <r>
      <rPr>
        <sz val="11"/>
        <color theme="1"/>
        <rFont val="Arial"/>
        <family val="2"/>
      </rPr>
      <t>5%</t>
    </r>
    <r>
      <rPr>
        <sz val="11"/>
        <color theme="1"/>
        <rFont val="宋体"/>
        <family val="2"/>
        <charset val="134"/>
      </rPr>
      <t>的下降幅度。三氯氧磷的出厂价格与上月末相比，下降幅度甚至达到</t>
    </r>
    <r>
      <rPr>
        <sz val="11"/>
        <color theme="1"/>
        <rFont val="Arial"/>
        <family val="2"/>
      </rPr>
      <t>7%</t>
    </r>
    <r>
      <rPr>
        <sz val="11"/>
        <color theme="1"/>
        <rFont val="宋体"/>
        <family val="2"/>
        <charset val="134"/>
      </rPr>
      <t>以上。</t>
    </r>
    <r>
      <rPr>
        <sz val="11"/>
        <color theme="1"/>
        <rFont val="Arial"/>
        <family val="2"/>
      </rPr>
      <t xml:space="preserve">
5</t>
    </r>
    <r>
      <rPr>
        <sz val="11"/>
        <color theme="1"/>
        <rFont val="宋体"/>
        <family val="2"/>
        <charset val="134"/>
      </rPr>
      <t>、</t>
    </r>
    <r>
      <rPr>
        <b/>
        <sz val="11"/>
        <color theme="9" tint="-0.249977111117893"/>
        <rFont val="宋体"/>
        <family val="3"/>
        <charset val="134"/>
      </rPr>
      <t>山东海利尔已陆续恢复生产，</t>
    </r>
    <r>
      <rPr>
        <sz val="11"/>
        <color theme="1"/>
        <rFont val="宋体"/>
        <family val="2"/>
        <charset val="134"/>
      </rPr>
      <t>市面上吡虫啉原药的货源会有一定程度的增加，</t>
    </r>
    <r>
      <rPr>
        <b/>
        <sz val="11"/>
        <color theme="9" tint="-0.249977111117893"/>
        <rFont val="宋体"/>
        <family val="3"/>
        <charset val="134"/>
      </rPr>
      <t>供应进一步大于需求，</t>
    </r>
    <r>
      <rPr>
        <sz val="11"/>
        <color theme="1"/>
        <rFont val="宋体"/>
        <family val="2"/>
        <charset val="134"/>
      </rPr>
      <t>预计吡虫啉原药出厂</t>
    </r>
    <r>
      <rPr>
        <b/>
        <sz val="11"/>
        <color theme="9" tint="-0.249977111117893"/>
        <rFont val="宋体"/>
        <family val="3"/>
        <charset val="134"/>
      </rPr>
      <t>价格将会进一步下滑</t>
    </r>
    <phoneticPr fontId="1" type="noConversion"/>
  </si>
  <si>
    <r>
      <t>1</t>
    </r>
    <r>
      <rPr>
        <sz val="11"/>
        <color theme="1"/>
        <rFont val="宋体"/>
        <family val="2"/>
        <charset val="134"/>
      </rPr>
      <t>、</t>
    </r>
    <r>
      <rPr>
        <sz val="11"/>
        <color theme="1"/>
        <rFont val="Arial"/>
        <family val="2"/>
      </rPr>
      <t>11</t>
    </r>
    <r>
      <rPr>
        <sz val="11"/>
        <color theme="1"/>
        <rFont val="宋体"/>
        <family val="2"/>
        <charset val="134"/>
      </rPr>
      <t>月中上旬，肟菌酯原药出厂价格环比下降</t>
    </r>
    <r>
      <rPr>
        <sz val="11"/>
        <color theme="1"/>
        <rFont val="Arial"/>
        <family val="2"/>
      </rPr>
      <t>1.09%</t>
    </r>
    <r>
      <rPr>
        <sz val="11"/>
        <color theme="1"/>
        <rFont val="宋体"/>
        <family val="2"/>
        <charset val="134"/>
      </rPr>
      <t>，同比下降</t>
    </r>
    <r>
      <rPr>
        <sz val="11"/>
        <color theme="1"/>
        <rFont val="Arial"/>
        <family val="2"/>
      </rPr>
      <t>24.17%</t>
    </r>
    <r>
      <rPr>
        <sz val="11"/>
        <color theme="1"/>
        <rFont val="宋体"/>
        <family val="2"/>
        <charset val="134"/>
      </rPr>
      <t>（与上月预测趋势基本相符）。</t>
    </r>
    <r>
      <rPr>
        <sz val="11"/>
        <color theme="1"/>
        <rFont val="Arial"/>
        <family val="2"/>
      </rPr>
      <t xml:space="preserve">
2</t>
    </r>
    <r>
      <rPr>
        <sz val="11"/>
        <color theme="1"/>
        <rFont val="宋体"/>
        <family val="2"/>
        <charset val="134"/>
      </rPr>
      <t>、虽然肟菌酯原药出厂价格环比持续下降，但其下降幅度已变缓和，有趋于稳定的倾向。需求方面，肟菌酯原药依旧低迷，</t>
    </r>
    <r>
      <rPr>
        <b/>
        <sz val="11"/>
        <color theme="9" tint="-0.249977111117893"/>
        <rFont val="宋体"/>
        <family val="3"/>
        <charset val="134"/>
      </rPr>
      <t>走货缓慢</t>
    </r>
    <r>
      <rPr>
        <sz val="11"/>
        <color theme="1"/>
        <rFont val="宋体"/>
        <family val="2"/>
        <charset val="134"/>
      </rPr>
      <t>。供应方面，在外贸补货订单增加的情况下，京博农化科技有限公司、江苏富润生化科技有限公司等肟菌酯主要生产企业生产率有一定增长。但整体订购数量比较少，大部分以库存足以应对。故整体而言供需的变动对肟菌酯原药出厂价格起不到刺激回涨的作用，只是使得其由跌转稳。</t>
    </r>
    <r>
      <rPr>
        <sz val="11"/>
        <color theme="1"/>
        <rFont val="Arial"/>
        <family val="2"/>
      </rPr>
      <t xml:space="preserve">
3</t>
    </r>
    <r>
      <rPr>
        <sz val="11"/>
        <color theme="1"/>
        <rFont val="宋体"/>
        <family val="2"/>
        <charset val="134"/>
      </rPr>
      <t>、目前，肟菌酯原药市面上依然存在</t>
    </r>
    <r>
      <rPr>
        <b/>
        <sz val="11"/>
        <color theme="9" tint="-0.249977111117893"/>
        <rFont val="宋体"/>
        <family val="3"/>
        <charset val="134"/>
      </rPr>
      <t>供应大于需求</t>
    </r>
    <r>
      <rPr>
        <sz val="11"/>
        <color theme="1"/>
        <rFont val="宋体"/>
        <family val="2"/>
        <charset val="134"/>
      </rPr>
      <t>的状态，下游并没有新订单增加。而当前主要生产企业的产出有所增加，会进一步让市面肟菌酯原药货源增多，使得</t>
    </r>
    <r>
      <rPr>
        <b/>
        <sz val="11"/>
        <color theme="9" tint="-0.249977111117893"/>
        <rFont val="宋体"/>
        <family val="3"/>
        <charset val="134"/>
      </rPr>
      <t>下月出厂价格进一步下滑</t>
    </r>
    <phoneticPr fontId="1" type="noConversion"/>
  </si>
  <si>
    <t>November</t>
  </si>
  <si>
    <t>December</t>
  </si>
  <si>
    <t>Dec</t>
  </si>
  <si>
    <t>130,000-135,000</t>
    <phoneticPr fontId="1" type="noConversion"/>
  </si>
  <si>
    <t>500,000-550,000</t>
    <phoneticPr fontId="1" type="noConversion"/>
  </si>
  <si>
    <t>Diff.  Jan.-Dec. (est.,)</t>
    <phoneticPr fontId="1" type="noConversion"/>
  </si>
  <si>
    <t>Diff.%(Jan.-Dec. )</t>
    <phoneticPr fontId="1" type="noConversion"/>
  </si>
  <si>
    <r>
      <rPr>
        <i/>
        <sz val="10.5"/>
        <rFont val="微软雅黑"/>
        <family val="2"/>
        <charset val="134"/>
      </rPr>
      <t>备注：数据基于</t>
    </r>
    <r>
      <rPr>
        <i/>
        <sz val="10.5"/>
        <rFont val="Arial"/>
        <family val="2"/>
      </rPr>
      <t>2022</t>
    </r>
    <r>
      <rPr>
        <i/>
        <sz val="10.5"/>
        <rFont val="微软雅黑"/>
        <family val="2"/>
        <charset val="134"/>
      </rPr>
      <t>年</t>
    </r>
    <r>
      <rPr>
        <i/>
        <sz val="10.5"/>
        <rFont val="Arial"/>
        <family val="2"/>
      </rPr>
      <t>12</t>
    </r>
    <r>
      <rPr>
        <i/>
        <sz val="10.5"/>
        <rFont val="微软雅黑"/>
        <family val="2"/>
        <charset val="134"/>
      </rPr>
      <t>月上半旬出厂报价数据。</t>
    </r>
    <r>
      <rPr>
        <i/>
        <sz val="10.5"/>
        <rFont val="Arial"/>
        <family val="2"/>
      </rPr>
      <t xml:space="preserve">
</t>
    </r>
    <phoneticPr fontId="1" type="noConversion"/>
  </si>
  <si>
    <t>Note:  as of the first half of Dec.2022</t>
    <phoneticPr fontId="1" type="noConversion"/>
  </si>
  <si>
    <r>
      <t>1</t>
    </r>
    <r>
      <rPr>
        <sz val="10.5"/>
        <color theme="1"/>
        <rFont val="宋体"/>
        <family val="2"/>
        <charset val="134"/>
      </rPr>
      <t>、</t>
    </r>
    <r>
      <rPr>
        <sz val="10.5"/>
        <color theme="1"/>
        <rFont val="Arial"/>
        <family val="2"/>
      </rPr>
      <t>12</t>
    </r>
    <r>
      <rPr>
        <sz val="10.5"/>
        <color theme="1"/>
        <rFont val="宋体"/>
        <family val="2"/>
        <charset val="134"/>
      </rPr>
      <t>月中上旬，戊唑醇原药出厂价格环比下降</t>
    </r>
    <r>
      <rPr>
        <sz val="10.5"/>
        <color theme="1"/>
        <rFont val="Arial"/>
        <family val="2"/>
      </rPr>
      <t>4.19%</t>
    </r>
    <r>
      <rPr>
        <sz val="10.5"/>
        <color theme="1"/>
        <rFont val="宋体"/>
        <family val="2"/>
        <charset val="134"/>
      </rPr>
      <t>，同比也下降</t>
    </r>
    <r>
      <rPr>
        <sz val="10.5"/>
        <color theme="1"/>
        <rFont val="Arial"/>
        <family val="2"/>
      </rPr>
      <t>48.23%</t>
    </r>
    <r>
      <rPr>
        <sz val="10.5"/>
        <color theme="1"/>
        <rFont val="宋体"/>
        <family val="2"/>
        <charset val="134"/>
      </rPr>
      <t>（与上月预测趋势相符）</t>
    </r>
    <r>
      <rPr>
        <sz val="10.5"/>
        <color theme="1"/>
        <rFont val="Arial"/>
        <family val="2"/>
      </rPr>
      <t xml:space="preserve">
</t>
    </r>
    <r>
      <rPr>
        <sz val="10.5"/>
        <color theme="1"/>
        <rFont val="宋体"/>
        <family val="2"/>
        <charset val="134"/>
      </rPr>
      <t>2、戊唑醇原药持续处于</t>
    </r>
    <r>
      <rPr>
        <b/>
        <sz val="10.5"/>
        <color theme="9" tint="-0.249977111117893"/>
        <rFont val="宋体"/>
        <family val="3"/>
        <charset val="134"/>
      </rPr>
      <t>供过于求</t>
    </r>
    <r>
      <rPr>
        <sz val="10.5"/>
        <color theme="1"/>
        <rFont val="宋体"/>
        <family val="2"/>
        <charset val="134"/>
      </rPr>
      <t>的状态，其出厂价格持续下跌。一方面，戊唑醇原药</t>
    </r>
    <r>
      <rPr>
        <b/>
        <sz val="10.5"/>
        <color theme="9" tint="-0.249977111117893"/>
        <rFont val="宋体"/>
        <family val="3"/>
        <charset val="134"/>
      </rPr>
      <t>下游需求低迷</t>
    </r>
    <r>
      <rPr>
        <sz val="10.5"/>
        <color theme="1"/>
        <rFont val="宋体"/>
        <family val="2"/>
        <charset val="134"/>
      </rPr>
      <t>，销售走货缓慢，利空出厂价格上涨。另一方面，主流生产企业江苏黄海农药化工有限公司、江苏七洲绿色化工股份有限公司、江苏剑牌农化股份有限公司</t>
    </r>
    <r>
      <rPr>
        <b/>
        <sz val="10.5"/>
        <color theme="9" tint="-0.249977111117893"/>
        <rFont val="宋体"/>
        <family val="3"/>
        <charset val="134"/>
      </rPr>
      <t>维持开工生产</t>
    </r>
    <r>
      <rPr>
        <sz val="10.5"/>
        <color theme="1"/>
        <rFont val="Arial"/>
        <family val="2"/>
      </rPr>
      <t xml:space="preserve">
3</t>
    </r>
    <r>
      <rPr>
        <sz val="10.5"/>
        <color theme="1"/>
        <rFont val="宋体"/>
        <family val="2"/>
        <charset val="134"/>
      </rPr>
      <t>、其主要原材料</t>
    </r>
    <r>
      <rPr>
        <sz val="10.5"/>
        <color theme="1"/>
        <rFont val="Arial"/>
        <family val="2"/>
      </rPr>
      <t>1,2,4-</t>
    </r>
    <r>
      <rPr>
        <sz val="10.5"/>
        <color theme="1"/>
        <rFont val="宋体"/>
        <family val="2"/>
        <charset val="134"/>
      </rPr>
      <t>三氮唑出厂价格稳在</t>
    </r>
    <r>
      <rPr>
        <b/>
        <sz val="10.5"/>
        <color theme="9" tint="-0.249977111117893"/>
        <rFont val="宋体"/>
        <family val="3"/>
        <charset val="134"/>
      </rPr>
      <t>低位</t>
    </r>
    <r>
      <rPr>
        <sz val="10.5"/>
        <color theme="1"/>
        <rFont val="宋体"/>
        <family val="2"/>
        <charset val="134"/>
      </rPr>
      <t>。据戊唑醇原药生产者介绍，目前</t>
    </r>
    <r>
      <rPr>
        <b/>
        <sz val="10.5"/>
        <color theme="9" tint="-0.249977111117893"/>
        <rFont val="宋体"/>
        <family val="3"/>
        <charset val="134"/>
      </rPr>
      <t>戊唑醇原药的成本和价格均处于低位</t>
    </r>
    <r>
      <rPr>
        <sz val="10.5"/>
        <color theme="1"/>
        <rFont val="宋体"/>
        <family val="2"/>
        <charset val="134"/>
      </rPr>
      <t>，利润整体一般变动不大。然而，受制于采购订单少，生产企业为争夺更多订单打起</t>
    </r>
    <r>
      <rPr>
        <b/>
        <sz val="10.5"/>
        <color theme="9" tint="-0.249977111117893"/>
        <rFont val="宋体"/>
        <family val="3"/>
        <charset val="134"/>
      </rPr>
      <t>价格战</t>
    </r>
    <r>
      <rPr>
        <sz val="10.5"/>
        <color theme="1"/>
        <rFont val="宋体"/>
        <family val="2"/>
        <charset val="134"/>
      </rPr>
      <t>，以更低价进行销售戊唑醇原药。这无疑导致部分生产企业为抢夺更多的市场份额而牺牲部分利润</t>
    </r>
    <r>
      <rPr>
        <sz val="10.5"/>
        <color theme="1"/>
        <rFont val="Arial"/>
        <family val="2"/>
      </rPr>
      <t xml:space="preserve">
</t>
    </r>
    <r>
      <rPr>
        <sz val="10.5"/>
        <color theme="1"/>
        <rFont val="宋体"/>
        <family val="2"/>
        <charset val="134"/>
      </rPr>
      <t>4、当前，戊唑醇原药的需求依然低迷。年关将至，随着价格战的持续，下月戊唑醇原药出厂价格预计将</t>
    </r>
    <r>
      <rPr>
        <b/>
        <sz val="10.5"/>
        <color theme="9" tint="-0.249977111117893"/>
        <rFont val="宋体"/>
        <family val="3"/>
        <charset val="134"/>
      </rPr>
      <t>进一步下滑</t>
    </r>
    <phoneticPr fontId="1" type="noConversion"/>
  </si>
  <si>
    <r>
      <t>1</t>
    </r>
    <r>
      <rPr>
        <sz val="10.5"/>
        <color theme="1"/>
        <rFont val="宋体"/>
        <family val="2"/>
        <charset val="134"/>
      </rPr>
      <t>、</t>
    </r>
    <r>
      <rPr>
        <sz val="10.5"/>
        <color theme="1"/>
        <rFont val="Arial"/>
        <family val="2"/>
      </rPr>
      <t>12</t>
    </r>
    <r>
      <rPr>
        <sz val="10.5"/>
        <color theme="1"/>
        <rFont val="宋体"/>
        <family val="2"/>
        <charset val="134"/>
      </rPr>
      <t>月中上旬，吡虫啉原药出厂价格环比下降</t>
    </r>
    <r>
      <rPr>
        <sz val="10.5"/>
        <color theme="1"/>
        <rFont val="Arial"/>
        <family val="2"/>
      </rPr>
      <t>9.94%</t>
    </r>
    <r>
      <rPr>
        <sz val="10.5"/>
        <color theme="1"/>
        <rFont val="宋体"/>
        <family val="2"/>
        <charset val="134"/>
      </rPr>
      <t>，同比下降</t>
    </r>
    <r>
      <rPr>
        <sz val="10.5"/>
        <color theme="1"/>
        <rFont val="Arial"/>
        <family val="2"/>
      </rPr>
      <t>38.64%</t>
    </r>
    <r>
      <rPr>
        <sz val="10.5"/>
        <color theme="1"/>
        <rFont val="宋体"/>
        <family val="2"/>
        <charset val="134"/>
      </rPr>
      <t>（与上月预测相符）</t>
    </r>
    <r>
      <rPr>
        <sz val="10.5"/>
        <color theme="1"/>
        <rFont val="Arial"/>
        <family val="2"/>
      </rPr>
      <t xml:space="preserve">
</t>
    </r>
    <r>
      <rPr>
        <sz val="10.5"/>
        <color theme="1"/>
        <rFont val="宋体"/>
        <family val="2"/>
        <charset val="134"/>
      </rPr>
      <t>2、需求方面，下游采购对吡虫啉原药的</t>
    </r>
    <r>
      <rPr>
        <b/>
        <sz val="10.5"/>
        <color theme="9" tint="-0.249977111117893"/>
        <rFont val="宋体"/>
        <family val="3"/>
        <charset val="134"/>
      </rPr>
      <t>需求进一步下降</t>
    </r>
    <r>
      <rPr>
        <sz val="10.5"/>
        <color theme="1"/>
        <rFont val="宋体"/>
        <family val="2"/>
        <charset val="134"/>
      </rPr>
      <t>，使得其出厂价格进一步下调。据悉，进入</t>
    </r>
    <r>
      <rPr>
        <sz val="10.5"/>
        <color theme="1"/>
        <rFont val="Arial"/>
        <family val="2"/>
      </rPr>
      <t>12</t>
    </r>
    <r>
      <rPr>
        <sz val="10.5"/>
        <color theme="1"/>
        <rFont val="宋体"/>
        <family val="2"/>
        <charset val="134"/>
      </rPr>
      <t>月，大部分生产企业不但基本没有新单，补货订单数量也有所减少。供应方面，生产企业由于订单数量欠佳，生产开工并不稳定。山东联合化工股份有限公司表示进入</t>
    </r>
    <r>
      <rPr>
        <sz val="10.5"/>
        <color theme="1"/>
        <rFont val="Arial"/>
        <family val="2"/>
      </rPr>
      <t>12</t>
    </r>
    <r>
      <rPr>
        <sz val="10.5"/>
        <color theme="1"/>
        <rFont val="宋体"/>
        <family val="2"/>
        <charset val="134"/>
      </rPr>
      <t>月有正常生产，但基本是用于完成前期订单，并没有接到新的订单。河北野田农用化学有限公司和山东海利尔化工有限公司均表示生产并不稳定，</t>
    </r>
    <r>
      <rPr>
        <b/>
        <sz val="10.5"/>
        <color theme="9" tint="-0.249977111117893"/>
        <rFont val="宋体"/>
        <family val="3"/>
        <charset val="134"/>
      </rPr>
      <t>有订单才生产</t>
    </r>
    <r>
      <rPr>
        <sz val="10.5"/>
        <color theme="1"/>
        <rFont val="Arial"/>
        <family val="2"/>
      </rPr>
      <t xml:space="preserve">
</t>
    </r>
    <r>
      <rPr>
        <sz val="10.5"/>
        <color theme="1"/>
        <rFont val="宋体"/>
        <family val="2"/>
        <charset val="134"/>
      </rPr>
      <t>3、原材料方面，吡虫啉原药主要原材料出厂价格虽然</t>
    </r>
    <r>
      <rPr>
        <b/>
        <sz val="10.5"/>
        <color theme="9" tint="-0.249977111117893"/>
        <rFont val="宋体"/>
        <family val="3"/>
        <charset val="134"/>
      </rPr>
      <t>由跌转稳</t>
    </r>
    <r>
      <rPr>
        <sz val="10.5"/>
        <color theme="1"/>
        <rFont val="宋体"/>
        <family val="2"/>
        <charset val="134"/>
      </rPr>
      <t>，但不足以支撑吡虫啉原药出厂价格的回涨。</t>
    </r>
    <r>
      <rPr>
        <sz val="10.5"/>
        <color theme="1"/>
        <rFont val="Arial"/>
        <family val="2"/>
      </rPr>
      <t>12</t>
    </r>
    <r>
      <rPr>
        <sz val="10.5"/>
        <color theme="1"/>
        <rFont val="宋体"/>
        <family val="2"/>
        <charset val="134"/>
      </rPr>
      <t>月中上旬，叔丁醇出厂价格逐步趋稳。而</t>
    </r>
    <r>
      <rPr>
        <sz val="10.5"/>
        <color theme="1"/>
        <rFont val="Arial"/>
        <family val="2"/>
      </rPr>
      <t>CCMP</t>
    </r>
    <r>
      <rPr>
        <sz val="10.5"/>
        <color theme="1"/>
        <rFont val="宋体"/>
        <family val="2"/>
        <charset val="134"/>
      </rPr>
      <t>和三氯氧磷的出厂价格虽然依然下降，但基本下降幅度已缩减
4、结合供需及原材料看，下月吡虫啉原药出厂价格</t>
    </r>
    <r>
      <rPr>
        <b/>
        <sz val="10.5"/>
        <color theme="9" tint="-0.249977111117893"/>
        <rFont val="宋体"/>
        <family val="3"/>
        <charset val="134"/>
      </rPr>
      <t>继续下降概率比较大，但估计其降幅会收窄</t>
    </r>
    <phoneticPr fontId="1" type="noConversion"/>
  </si>
  <si>
    <r>
      <t>1</t>
    </r>
    <r>
      <rPr>
        <sz val="10.5"/>
        <color theme="1"/>
        <rFont val="宋体"/>
        <family val="2"/>
        <charset val="134"/>
      </rPr>
      <t>、</t>
    </r>
    <r>
      <rPr>
        <sz val="10.5"/>
        <color theme="1"/>
        <rFont val="Arial"/>
        <family val="2"/>
      </rPr>
      <t>12</t>
    </r>
    <r>
      <rPr>
        <sz val="10.5"/>
        <color theme="1"/>
        <rFont val="宋体"/>
        <family val="2"/>
        <charset val="134"/>
      </rPr>
      <t>月中上旬，螺虫乙酯原药出厂价格环比基本持平，同比下降</t>
    </r>
    <r>
      <rPr>
        <sz val="10.5"/>
        <color theme="1"/>
        <rFont val="Arial"/>
        <family val="2"/>
      </rPr>
      <t>7.14%</t>
    </r>
    <r>
      <rPr>
        <sz val="10.5"/>
        <color theme="1"/>
        <rFont val="宋体"/>
        <family val="2"/>
        <charset val="134"/>
      </rPr>
      <t>（与上月预测相符）</t>
    </r>
    <r>
      <rPr>
        <sz val="10.5"/>
        <color theme="1"/>
        <rFont val="Arial"/>
        <family val="2"/>
      </rPr>
      <t xml:space="preserve">
</t>
    </r>
    <r>
      <rPr>
        <sz val="10.5"/>
        <color theme="1"/>
        <rFont val="宋体"/>
        <family val="2"/>
        <charset val="134"/>
      </rPr>
      <t>2、与去年同期相比，螺虫乙酯原药出厂价格呈现下降趋势。这主要是由于螺虫乙酯原药</t>
    </r>
    <r>
      <rPr>
        <b/>
        <sz val="10.5"/>
        <color theme="9" tint="-0.249977111117893"/>
        <rFont val="宋体"/>
        <family val="3"/>
        <charset val="134"/>
      </rPr>
      <t>供应量与去年相比有所增长</t>
    </r>
    <r>
      <rPr>
        <sz val="10.5"/>
        <color theme="1"/>
        <rFont val="宋体"/>
        <family val="2"/>
        <charset val="134"/>
      </rPr>
      <t>。本月中上旬，螺虫乙酯原药供需波动不大，其出厂价格环比表现稳态。根据</t>
    </r>
    <r>
      <rPr>
        <sz val="10.5"/>
        <color theme="1"/>
        <rFont val="Arial"/>
        <family val="2"/>
      </rPr>
      <t>12</t>
    </r>
    <r>
      <rPr>
        <sz val="10.5"/>
        <color theme="1"/>
        <rFont val="宋体"/>
        <family val="2"/>
        <charset val="134"/>
      </rPr>
      <t>月中上旬的调查，目前国内螺虫乙酯原药主要供应商河北兰升生物科技有限公司和江西汇和化工有限公司的螺虫乙酯原药生产线均正常开工生产，并且均能正常供货。</t>
    </r>
    <r>
      <rPr>
        <sz val="10.5"/>
        <color theme="1"/>
        <rFont val="Arial"/>
        <family val="2"/>
      </rPr>
      <t xml:space="preserve">
</t>
    </r>
    <r>
      <rPr>
        <sz val="10.5"/>
        <color theme="1"/>
        <rFont val="宋体"/>
        <family val="2"/>
        <charset val="134"/>
      </rPr>
      <t>3、值得关注的是，虽然当前螺虫乙酯原药的生产企业均生产生产，但据了解其</t>
    </r>
    <r>
      <rPr>
        <b/>
        <sz val="10.5"/>
        <color theme="9" tint="-0.249977111117893"/>
        <rFont val="宋体"/>
        <family val="3"/>
        <charset val="134"/>
      </rPr>
      <t>生产开工率不高</t>
    </r>
    <r>
      <rPr>
        <sz val="10.5"/>
        <color theme="1"/>
        <rFont val="宋体"/>
        <family val="2"/>
        <charset val="134"/>
      </rPr>
      <t>。目前，生产企业的库存并不多，基本按需生产，大概需要一个月左右的生产期。预计供需状态在短期内会维持</t>
    </r>
    <r>
      <rPr>
        <b/>
        <sz val="10.5"/>
        <color theme="9" tint="-0.249977111117893"/>
        <rFont val="宋体"/>
        <family val="3"/>
        <charset val="134"/>
      </rPr>
      <t>平稳</t>
    </r>
    <r>
      <rPr>
        <sz val="10.5"/>
        <color theme="1"/>
        <rFont val="宋体"/>
        <family val="2"/>
        <charset val="134"/>
      </rPr>
      <t>，下月螺虫乙酯原药出厂价格保持相对稳定状态</t>
    </r>
    <phoneticPr fontId="1" type="noConversion"/>
  </si>
  <si>
    <r>
      <t>1</t>
    </r>
    <r>
      <rPr>
        <sz val="10.5"/>
        <color theme="1"/>
        <rFont val="宋体"/>
        <family val="2"/>
        <charset val="134"/>
      </rPr>
      <t>、</t>
    </r>
    <r>
      <rPr>
        <sz val="10.5"/>
        <color theme="1"/>
        <rFont val="Arial"/>
        <family val="2"/>
      </rPr>
      <t>12</t>
    </r>
    <r>
      <rPr>
        <sz val="10.5"/>
        <color theme="1"/>
        <rFont val="宋体"/>
        <family val="2"/>
        <charset val="134"/>
      </rPr>
      <t>月中上旬，肟菌酯原药出厂价格环比下降</t>
    </r>
    <r>
      <rPr>
        <sz val="10.5"/>
        <color theme="1"/>
        <rFont val="Arial"/>
        <family val="2"/>
      </rPr>
      <t>6.59%</t>
    </r>
    <r>
      <rPr>
        <sz val="10.5"/>
        <color theme="1"/>
        <rFont val="宋体"/>
        <family val="2"/>
        <charset val="134"/>
      </rPr>
      <t>，同比下降</t>
    </r>
    <r>
      <rPr>
        <sz val="10.5"/>
        <color theme="1"/>
        <rFont val="Arial"/>
        <family val="2"/>
      </rPr>
      <t>30.33%</t>
    </r>
    <r>
      <rPr>
        <sz val="10.5"/>
        <color theme="1"/>
        <rFont val="宋体"/>
        <family val="2"/>
        <charset val="134"/>
      </rPr>
      <t>（与上月预测趋势相符）</t>
    </r>
    <r>
      <rPr>
        <sz val="10.5"/>
        <color theme="1"/>
        <rFont val="Arial"/>
        <family val="2"/>
      </rPr>
      <t xml:space="preserve">
2</t>
    </r>
    <r>
      <rPr>
        <sz val="10.5"/>
        <color theme="1"/>
        <rFont val="宋体"/>
        <family val="2"/>
        <charset val="134"/>
      </rPr>
      <t>、肟菌酯原药</t>
    </r>
    <r>
      <rPr>
        <b/>
        <sz val="10.5"/>
        <color theme="9" tint="-0.249977111117893"/>
        <rFont val="宋体"/>
        <family val="3"/>
        <charset val="134"/>
      </rPr>
      <t>供过于求</t>
    </r>
    <r>
      <rPr>
        <sz val="10.5"/>
        <color theme="1"/>
        <rFont val="宋体"/>
        <family val="2"/>
        <charset val="134"/>
      </rPr>
      <t>的显现明显，其出厂价格持续下滑。需求方面，肟菌酯原药持续</t>
    </r>
    <r>
      <rPr>
        <b/>
        <sz val="10.5"/>
        <color theme="9" tint="-0.249977111117893"/>
        <rFont val="宋体"/>
        <family val="3"/>
        <charset val="134"/>
      </rPr>
      <t>低迷，走货缓慢</t>
    </r>
    <r>
      <rPr>
        <sz val="10.5"/>
        <color theme="1"/>
        <rFont val="宋体"/>
        <family val="2"/>
        <charset val="134"/>
      </rPr>
      <t>。供应方面，京博农化科技有限公司、江苏富润生化科技有限公司等肟菌酯主要生产企业依靠前期订单才勉强维持生产。据悉，临近年末，生产企业急于变现，愿意较大幅度下调价格换取订单。目前，肟菌酯原药的出厂报价可谈空间比较大。而且在供应充足的状态下，采购者们的压价意向也比较强，基本不以报价成交。</t>
    </r>
    <r>
      <rPr>
        <sz val="10.5"/>
        <color theme="1"/>
        <rFont val="Arial"/>
        <family val="2"/>
      </rPr>
      <t xml:space="preserve">
</t>
    </r>
    <r>
      <rPr>
        <sz val="10.5"/>
        <color theme="1"/>
        <rFont val="宋体"/>
        <family val="2"/>
        <charset val="134"/>
      </rPr>
      <t>3、肟菌酯原药今年基本持续供应大于需求的状态。短期内预计此状态不可能有所改善。下月肟菌酯原药出厂价格会</t>
    </r>
    <r>
      <rPr>
        <b/>
        <sz val="10.5"/>
        <color theme="9" tint="-0.249977111117893"/>
        <rFont val="宋体"/>
        <family val="3"/>
        <charset val="134"/>
      </rPr>
      <t>保持跌势，但跌幅预计会收窄</t>
    </r>
    <phoneticPr fontId="1" type="noConversion"/>
  </si>
  <si>
    <t>Note:  as of the first half of Jan. 2023</t>
    <phoneticPr fontId="1" type="noConversion"/>
  </si>
  <si>
    <r>
      <t xml:space="preserve"> Ex-works price, RMB/t</t>
    </r>
    <r>
      <rPr>
        <b/>
        <sz val="11"/>
        <rFont val="微软雅黑"/>
        <family val="2"/>
        <charset val="134"/>
      </rPr>
      <t>出厂价</t>
    </r>
    <phoneticPr fontId="1" type="noConversion"/>
  </si>
  <si>
    <t>草甘膦</t>
  </si>
  <si>
    <t>95% Glyphosate technical</t>
  </si>
  <si>
    <t>Jan.</t>
    <phoneticPr fontId="1" type="noConversion"/>
  </si>
  <si>
    <t>YoY Changes, abs.</t>
    <phoneticPr fontId="1" type="noConversion"/>
  </si>
  <si>
    <t xml:space="preserve">YoY Change % </t>
    <phoneticPr fontId="1" type="noConversion"/>
  </si>
  <si>
    <r>
      <t>1</t>
    </r>
    <r>
      <rPr>
        <sz val="10.5"/>
        <color theme="1"/>
        <rFont val="宋体"/>
        <family val="2"/>
        <charset val="134"/>
      </rPr>
      <t>、</t>
    </r>
    <r>
      <rPr>
        <sz val="10.5"/>
        <color theme="1"/>
        <rFont val="Arial"/>
        <family val="2"/>
      </rPr>
      <t>2023</t>
    </r>
    <r>
      <rPr>
        <sz val="10.5"/>
        <color theme="1"/>
        <rFont val="微软雅黑"/>
        <family val="2"/>
        <charset val="134"/>
      </rPr>
      <t>年</t>
    </r>
    <r>
      <rPr>
        <sz val="10.5"/>
        <color theme="1"/>
        <rFont val="Arial"/>
        <family val="2"/>
      </rPr>
      <t>1</t>
    </r>
    <r>
      <rPr>
        <sz val="10.5"/>
        <color theme="1"/>
        <rFont val="微软雅黑"/>
        <family val="2"/>
        <charset val="134"/>
      </rPr>
      <t>月中上旬，戊唑醇原药出厂价格环比下降</t>
    </r>
    <r>
      <rPr>
        <sz val="10.5"/>
        <color theme="1"/>
        <rFont val="Arial"/>
        <family val="2"/>
      </rPr>
      <t>4.52%</t>
    </r>
    <r>
      <rPr>
        <sz val="10.5"/>
        <color theme="1"/>
        <rFont val="微软雅黑"/>
        <family val="2"/>
        <charset val="134"/>
      </rPr>
      <t>，同比也下降</t>
    </r>
    <r>
      <rPr>
        <sz val="10.5"/>
        <color theme="1"/>
        <rFont val="Arial"/>
        <family val="2"/>
      </rPr>
      <t>43.04%</t>
    </r>
    <r>
      <rPr>
        <sz val="10.5"/>
        <color theme="1"/>
        <rFont val="微软雅黑"/>
        <family val="2"/>
        <charset val="134"/>
      </rPr>
      <t>（与上月预测趋势相符）。</t>
    </r>
    <r>
      <rPr>
        <sz val="10.5"/>
        <color theme="1"/>
        <rFont val="Arial"/>
        <family val="2"/>
      </rPr>
      <t xml:space="preserve">
</t>
    </r>
    <r>
      <rPr>
        <sz val="10.5"/>
        <color theme="1"/>
        <rFont val="微软雅黑"/>
        <family val="2"/>
        <charset val="134"/>
      </rPr>
      <t>2、需求方面，戊唑醇原药</t>
    </r>
    <r>
      <rPr>
        <b/>
        <sz val="10.5"/>
        <color theme="9" tint="-0.249977111117893"/>
        <rFont val="微软雅黑"/>
        <family val="2"/>
        <charset val="134"/>
      </rPr>
      <t>下游需求一度低迷</t>
    </r>
    <r>
      <rPr>
        <sz val="10.5"/>
        <color theme="1"/>
        <rFont val="微软雅黑"/>
        <family val="2"/>
        <charset val="134"/>
      </rPr>
      <t>，利空戊唑醇原药出厂价格上涨。再加上春节假期临近，下游制剂制造企业对戊唑醇原药的采购订单进一步减少。这使得戊唑醇原药</t>
    </r>
    <r>
      <rPr>
        <b/>
        <sz val="10.5"/>
        <color theme="9" tint="-0.249977111117893"/>
        <rFont val="微软雅黑"/>
        <family val="2"/>
        <charset val="134"/>
      </rPr>
      <t>供过于求</t>
    </r>
    <r>
      <rPr>
        <sz val="10.5"/>
        <color theme="1"/>
        <rFont val="微软雅黑"/>
        <family val="2"/>
        <charset val="134"/>
      </rPr>
      <t>的现象更为凸显。
3、供应方面，主流生产企业江苏黄海农药化工有限公司、江苏七洲绿色化工股份有限公司、江苏剑牌农化股份有限公司</t>
    </r>
    <r>
      <rPr>
        <b/>
        <sz val="10.5"/>
        <color theme="9" tint="-0.249977111117893"/>
        <rFont val="微软雅黑"/>
        <family val="2"/>
        <charset val="134"/>
      </rPr>
      <t>维持开工生产</t>
    </r>
    <r>
      <rPr>
        <sz val="10.5"/>
        <color theme="1"/>
        <rFont val="微软雅黑"/>
        <family val="2"/>
        <charset val="134"/>
      </rPr>
      <t>。主要以完成前期的补货订单为主，并</t>
    </r>
    <r>
      <rPr>
        <b/>
        <sz val="10.5"/>
        <color theme="9" tint="-0.249977111117893"/>
        <rFont val="微软雅黑"/>
        <family val="2"/>
        <charset val="134"/>
      </rPr>
      <t>备一定的库存</t>
    </r>
    <r>
      <rPr>
        <sz val="10.5"/>
        <color theme="1"/>
        <rFont val="微软雅黑"/>
        <family val="2"/>
        <charset val="134"/>
      </rPr>
      <t>以防假期出现短缺状况。</t>
    </r>
    <r>
      <rPr>
        <sz val="10.5"/>
        <color theme="1"/>
        <rFont val="Arial"/>
        <family val="2"/>
      </rPr>
      <t xml:space="preserve">
</t>
    </r>
    <r>
      <rPr>
        <sz val="10.5"/>
        <color theme="1"/>
        <rFont val="微软雅黑"/>
        <family val="2"/>
        <charset val="134"/>
      </rPr>
      <t>4、原材料方面，其主要原材料</t>
    </r>
    <r>
      <rPr>
        <sz val="10.5"/>
        <color theme="1"/>
        <rFont val="Arial"/>
        <family val="2"/>
      </rPr>
      <t>1,2,4-</t>
    </r>
    <r>
      <rPr>
        <sz val="10.5"/>
        <color theme="1"/>
        <rFont val="微软雅黑"/>
        <family val="2"/>
        <charset val="134"/>
      </rPr>
      <t>三氮唑出厂价格稳在低位。值得留意的是，</t>
    </r>
    <r>
      <rPr>
        <sz val="10.5"/>
        <color theme="1"/>
        <rFont val="Arial"/>
        <family val="2"/>
      </rPr>
      <t>1,2,4-</t>
    </r>
    <r>
      <rPr>
        <sz val="10.5"/>
        <color theme="1"/>
        <rFont val="微软雅黑"/>
        <family val="2"/>
        <charset val="134"/>
      </rPr>
      <t>三氮唑的出厂价格在</t>
    </r>
    <r>
      <rPr>
        <sz val="10.5"/>
        <color theme="1"/>
        <rFont val="Arial"/>
        <family val="2"/>
      </rPr>
      <t>2022</t>
    </r>
    <r>
      <rPr>
        <sz val="10.5"/>
        <color theme="1"/>
        <rFont val="微软雅黑"/>
        <family val="2"/>
        <charset val="134"/>
      </rPr>
      <t>年基本也是</t>
    </r>
    <r>
      <rPr>
        <b/>
        <sz val="10.5"/>
        <color theme="9" tint="-0.249977111117893"/>
        <rFont val="微软雅黑"/>
        <family val="2"/>
        <charset val="134"/>
      </rPr>
      <t>保持下滑</t>
    </r>
    <r>
      <rPr>
        <sz val="10.5"/>
        <color theme="1"/>
        <rFont val="微软雅黑"/>
        <family val="2"/>
        <charset val="134"/>
      </rPr>
      <t>的趋势。而到</t>
    </r>
    <r>
      <rPr>
        <sz val="10.5"/>
        <color theme="1"/>
        <rFont val="Arial"/>
        <family val="2"/>
      </rPr>
      <t>2023</t>
    </r>
    <r>
      <rPr>
        <sz val="10.5"/>
        <color theme="1"/>
        <rFont val="微软雅黑"/>
        <family val="2"/>
        <charset val="134"/>
      </rPr>
      <t>年</t>
    </r>
    <r>
      <rPr>
        <sz val="10.5"/>
        <color theme="1"/>
        <rFont val="Arial"/>
        <family val="2"/>
      </rPr>
      <t>1</t>
    </r>
    <r>
      <rPr>
        <sz val="10.5"/>
        <color theme="1"/>
        <rFont val="微软雅黑"/>
        <family val="2"/>
        <charset val="134"/>
      </rPr>
      <t>月，</t>
    </r>
    <r>
      <rPr>
        <sz val="10.5"/>
        <color theme="1"/>
        <rFont val="Arial"/>
        <family val="2"/>
      </rPr>
      <t>1,2,4-</t>
    </r>
    <r>
      <rPr>
        <sz val="10.5"/>
        <color theme="1"/>
        <rFont val="微软雅黑"/>
        <family val="2"/>
        <charset val="134"/>
      </rPr>
      <t>三氮唑的出厂价格也维持在低位，并且与</t>
    </r>
    <r>
      <rPr>
        <sz val="10.5"/>
        <color theme="1"/>
        <rFont val="Arial"/>
        <family val="2"/>
      </rPr>
      <t>2022</t>
    </r>
    <r>
      <rPr>
        <sz val="10.5"/>
        <color theme="1"/>
        <rFont val="微软雅黑"/>
        <family val="2"/>
        <charset val="134"/>
      </rPr>
      <t>年</t>
    </r>
    <r>
      <rPr>
        <sz val="10.5"/>
        <color theme="1"/>
        <rFont val="Arial"/>
        <family val="2"/>
      </rPr>
      <t>1</t>
    </r>
    <r>
      <rPr>
        <sz val="10.5"/>
        <color theme="1"/>
        <rFont val="微软雅黑"/>
        <family val="2"/>
        <charset val="134"/>
      </rPr>
      <t>月</t>
    </r>
    <r>
      <rPr>
        <b/>
        <sz val="10.5"/>
        <color theme="9" tint="-0.249977111117893"/>
        <rFont val="微软雅黑"/>
        <family val="2"/>
        <charset val="134"/>
      </rPr>
      <t>同期相比，其下降幅度约</t>
    </r>
    <r>
      <rPr>
        <b/>
        <sz val="10.5"/>
        <color theme="9" tint="-0.249977111117893"/>
        <rFont val="Arial"/>
        <family val="2"/>
      </rPr>
      <t>50%</t>
    </r>
    <r>
      <rPr>
        <b/>
        <sz val="10.5"/>
        <color theme="9" tint="-0.249977111117893"/>
        <rFont val="微软雅黑"/>
        <family val="2"/>
        <charset val="134"/>
      </rPr>
      <t>。</t>
    </r>
    <r>
      <rPr>
        <sz val="10.5"/>
        <color theme="1"/>
        <rFont val="Arial"/>
        <family val="2"/>
      </rPr>
      <t xml:space="preserve">
</t>
    </r>
    <r>
      <rPr>
        <sz val="10.5"/>
        <color theme="1"/>
        <rFont val="微软雅黑"/>
        <family val="2"/>
        <charset val="134"/>
      </rPr>
      <t>5、目前，戊唑醇原药市面库存并不少。而且主流生产企业也在春节前基本维持开工生产。而采购订单状态已表现稀少。预计下月戊唑醇原药依然会</t>
    </r>
    <r>
      <rPr>
        <b/>
        <sz val="10.5"/>
        <color theme="9" tint="-0.249977111117893"/>
        <rFont val="微软雅黑"/>
        <family val="2"/>
        <charset val="134"/>
      </rPr>
      <t>保持供应大于需求</t>
    </r>
    <r>
      <rPr>
        <sz val="10.5"/>
        <color theme="1"/>
        <rFont val="微软雅黑"/>
        <family val="2"/>
        <charset val="134"/>
      </rPr>
      <t>。再加上，其原材料对成本的支撑力不足，估计下月戊唑醇原药的出厂价格还是存在一定的下降空间。</t>
    </r>
    <phoneticPr fontId="1" type="noConversion"/>
  </si>
  <si>
    <r>
      <t>1</t>
    </r>
    <r>
      <rPr>
        <sz val="10.5"/>
        <color theme="1"/>
        <rFont val="宋体"/>
        <family val="2"/>
        <charset val="134"/>
      </rPr>
      <t>、</t>
    </r>
    <r>
      <rPr>
        <sz val="10.5"/>
        <color theme="1"/>
        <rFont val="Arial"/>
        <family val="2"/>
      </rPr>
      <t>2023</t>
    </r>
    <r>
      <rPr>
        <sz val="10.5"/>
        <color theme="1"/>
        <rFont val="微软雅黑"/>
        <family val="2"/>
        <charset val="134"/>
      </rPr>
      <t>年</t>
    </r>
    <r>
      <rPr>
        <sz val="10.5"/>
        <color theme="1"/>
        <rFont val="Arial"/>
        <family val="2"/>
      </rPr>
      <t>1</t>
    </r>
    <r>
      <rPr>
        <sz val="10.5"/>
        <color theme="1"/>
        <rFont val="微软雅黑"/>
        <family val="2"/>
        <charset val="134"/>
      </rPr>
      <t>月中上旬，吡虫啉原药出厂价格环比基本稳定，同比下降</t>
    </r>
    <r>
      <rPr>
        <sz val="10.5"/>
        <color theme="1"/>
        <rFont val="Arial"/>
        <family val="2"/>
      </rPr>
      <t>35.71%</t>
    </r>
    <r>
      <rPr>
        <sz val="10.5"/>
        <color theme="1"/>
        <rFont val="微软雅黑"/>
        <family val="2"/>
        <charset val="134"/>
      </rPr>
      <t>（与上月预测基本相符）。
2、进入</t>
    </r>
    <r>
      <rPr>
        <sz val="10.5"/>
        <color theme="1"/>
        <rFont val="Arial"/>
        <family val="2"/>
      </rPr>
      <t>2023</t>
    </r>
    <r>
      <rPr>
        <sz val="10.5"/>
        <color theme="1"/>
        <rFont val="微软雅黑"/>
        <family val="2"/>
        <charset val="134"/>
      </rPr>
      <t>年，吡虫啉原药的出厂价格已由跌转稳。然而，并没有利好其价格回涨的因素，反而更多的是利空其价格再度下跌的因素。需求方面，</t>
    </r>
    <r>
      <rPr>
        <b/>
        <sz val="10.5"/>
        <color theme="9" tint="-0.249977111117893"/>
        <rFont val="微软雅黑"/>
        <family val="2"/>
        <charset val="134"/>
      </rPr>
      <t>低迷的市场需求利空其出厂价格上涨</t>
    </r>
    <r>
      <rPr>
        <sz val="10.5"/>
        <color theme="1"/>
        <rFont val="微软雅黑"/>
        <family val="2"/>
        <charset val="134"/>
      </rPr>
      <t>。据生产企业介绍，询单的多而实际成单的稀少。而且随着春节的到来，本月补货的订单也进一步减少。
3、供应方面，虽然江苏扬农化工股份有限公司等不少生产企业已临时停产，但依然有</t>
    </r>
    <r>
      <rPr>
        <b/>
        <sz val="10.5"/>
        <color theme="9" tint="-0.249977111117893"/>
        <rFont val="微软雅黑"/>
        <family val="2"/>
        <charset val="134"/>
      </rPr>
      <t>部分生产企业正常生产备库存，使得供应量更多</t>
    </r>
    <r>
      <rPr>
        <sz val="10.5"/>
        <color theme="1"/>
        <rFont val="微软雅黑"/>
        <family val="2"/>
        <charset val="134"/>
      </rPr>
      <t>，利空吡虫啉原药后市的回涨。据悉，山东联合化工股份有限公司和山东海利尔化工有限公司本月在假期前计划备些库存，均有正常开工生产。河北野田农用化学有限公司、吴忠领航生物药业科技有限公司虽然由于市场低迷而低位运行其吡虫啉原药生产线，但也有一定的放量。
4、原材料方面，吡虫啉原药主要原材料</t>
    </r>
    <r>
      <rPr>
        <sz val="10.5"/>
        <color theme="1"/>
        <rFont val="Arial"/>
        <family val="2"/>
      </rPr>
      <t>CCMP</t>
    </r>
    <r>
      <rPr>
        <sz val="10.5"/>
        <color theme="1"/>
        <rFont val="微软雅黑"/>
        <family val="2"/>
        <charset val="134"/>
      </rPr>
      <t>和三氯氧磷出厂价格在</t>
    </r>
    <r>
      <rPr>
        <sz val="10.5"/>
        <color theme="1"/>
        <rFont val="Arial"/>
        <family val="2"/>
      </rPr>
      <t>1</t>
    </r>
    <r>
      <rPr>
        <sz val="10.5"/>
        <color theme="1"/>
        <rFont val="微软雅黑"/>
        <family val="2"/>
        <charset val="134"/>
      </rPr>
      <t>月期间</t>
    </r>
    <r>
      <rPr>
        <b/>
        <sz val="10.5"/>
        <color theme="9" tint="-0.249977111117893"/>
        <rFont val="微软雅黑"/>
        <family val="2"/>
        <charset val="134"/>
      </rPr>
      <t>进一步下降</t>
    </r>
    <r>
      <rPr>
        <sz val="10.5"/>
        <color theme="1"/>
        <rFont val="微软雅黑"/>
        <family val="2"/>
        <charset val="134"/>
      </rPr>
      <t>。其中，</t>
    </r>
    <r>
      <rPr>
        <sz val="10.5"/>
        <color theme="1"/>
        <rFont val="Arial"/>
        <family val="2"/>
      </rPr>
      <t>CCMP</t>
    </r>
    <r>
      <rPr>
        <sz val="10.5"/>
        <color theme="1"/>
        <rFont val="微软雅黑"/>
        <family val="2"/>
        <charset val="134"/>
      </rPr>
      <t>的出厂价格与</t>
    </r>
    <r>
      <rPr>
        <sz val="10.5"/>
        <color theme="1"/>
        <rFont val="Arial"/>
        <family val="2"/>
      </rPr>
      <t>2022</t>
    </r>
    <r>
      <rPr>
        <sz val="10.5"/>
        <color theme="1"/>
        <rFont val="微软雅黑"/>
        <family val="2"/>
        <charset val="134"/>
      </rPr>
      <t>年</t>
    </r>
    <r>
      <rPr>
        <sz val="10.5"/>
        <color theme="1"/>
        <rFont val="Arial"/>
        <family val="2"/>
      </rPr>
      <t>12</t>
    </r>
    <r>
      <rPr>
        <sz val="10.5"/>
        <color theme="1"/>
        <rFont val="微软雅黑"/>
        <family val="2"/>
        <charset val="134"/>
      </rPr>
      <t>月末相比下降幅度更为明显，超过</t>
    </r>
    <r>
      <rPr>
        <sz val="10.5"/>
        <color theme="1"/>
        <rFont val="Arial"/>
        <family val="2"/>
      </rPr>
      <t>5%</t>
    </r>
    <r>
      <rPr>
        <sz val="10.5"/>
        <color theme="1"/>
        <rFont val="微软雅黑"/>
        <family val="2"/>
        <charset val="134"/>
      </rPr>
      <t>，进一步利空吡虫啉原药出厂价格的上涨。
5、目前，吡虫啉原药的采购者和部分生产企业均处于观望状态。而到</t>
    </r>
    <r>
      <rPr>
        <sz val="10.5"/>
        <color theme="1"/>
        <rFont val="Arial"/>
        <family val="2"/>
      </rPr>
      <t>1</t>
    </r>
    <r>
      <rPr>
        <sz val="10.5"/>
        <color theme="1"/>
        <rFont val="微软雅黑"/>
        <family val="2"/>
        <charset val="134"/>
      </rPr>
      <t>月中旬，据</t>
    </r>
    <r>
      <rPr>
        <sz val="10.5"/>
        <color theme="1"/>
        <rFont val="Arial"/>
        <family val="2"/>
      </rPr>
      <t>CCM</t>
    </r>
    <r>
      <rPr>
        <sz val="10.5"/>
        <color theme="1"/>
        <rFont val="微软雅黑"/>
        <family val="2"/>
        <charset val="134"/>
      </rPr>
      <t>调查发现，也已有部分生产企业进一步下调其吡虫啉原药出厂价格。预计下月吡虫啉原药的出厂价格</t>
    </r>
    <r>
      <rPr>
        <b/>
        <sz val="10.5"/>
        <color theme="9" tint="-0.249977111117893"/>
        <rFont val="微软雅黑"/>
        <family val="2"/>
        <charset val="134"/>
      </rPr>
      <t>持续下跌的可能性更大</t>
    </r>
    <r>
      <rPr>
        <sz val="10.5"/>
        <color theme="1"/>
        <rFont val="微软雅黑"/>
        <family val="2"/>
        <charset val="134"/>
      </rPr>
      <t>。</t>
    </r>
    <phoneticPr fontId="1" type="noConversion"/>
  </si>
  <si>
    <r>
      <t>1</t>
    </r>
    <r>
      <rPr>
        <sz val="10.5"/>
        <color theme="1"/>
        <rFont val="宋体"/>
        <family val="2"/>
        <charset val="134"/>
      </rPr>
      <t>、</t>
    </r>
    <r>
      <rPr>
        <sz val="10.5"/>
        <color theme="1"/>
        <rFont val="Arial"/>
        <family val="2"/>
      </rPr>
      <t>2023</t>
    </r>
    <r>
      <rPr>
        <sz val="10.5"/>
        <color theme="1"/>
        <rFont val="微软雅黑"/>
        <family val="2"/>
        <charset val="134"/>
      </rPr>
      <t>年</t>
    </r>
    <r>
      <rPr>
        <sz val="10.5"/>
        <color theme="1"/>
        <rFont val="Arial"/>
        <family val="2"/>
      </rPr>
      <t>1</t>
    </r>
    <r>
      <rPr>
        <sz val="10.5"/>
        <color theme="1"/>
        <rFont val="微软雅黑"/>
        <family val="2"/>
        <charset val="134"/>
      </rPr>
      <t>月中上旬，螺虫乙酯原药出厂价格环比和同比均下降</t>
    </r>
    <r>
      <rPr>
        <sz val="10.5"/>
        <color theme="1"/>
        <rFont val="Arial"/>
        <family val="2"/>
      </rPr>
      <t>1.54%</t>
    </r>
    <r>
      <rPr>
        <sz val="10.5"/>
        <color theme="1"/>
        <rFont val="微软雅黑"/>
        <family val="2"/>
        <charset val="134"/>
      </rPr>
      <t>（与上月预测的稳定状态有出入）。
2、供应方面，主要供应商河北兰升生物科技有限公司和江西汇和化工有限公司的螺虫乙酯原药生产线有正常生产。但他们的</t>
    </r>
    <r>
      <rPr>
        <b/>
        <sz val="10.5"/>
        <color theme="9" tint="-0.249977111117893"/>
        <rFont val="微软雅黑"/>
        <family val="2"/>
        <charset val="134"/>
      </rPr>
      <t>生产开工率与上月相比已下调</t>
    </r>
    <r>
      <rPr>
        <sz val="10.5"/>
        <color theme="1"/>
        <rFont val="微软雅黑"/>
        <family val="2"/>
        <charset val="134"/>
      </rPr>
      <t>。
3、需求方面，据悉，本月螺虫乙酯原药</t>
    </r>
    <r>
      <rPr>
        <b/>
        <sz val="10.5"/>
        <color theme="9" tint="-0.249977111117893"/>
        <rFont val="微软雅黑"/>
        <family val="2"/>
        <charset val="134"/>
      </rPr>
      <t>基本没有新订单</t>
    </r>
    <r>
      <rPr>
        <sz val="10.5"/>
        <color theme="1"/>
        <rFont val="微软雅黑"/>
        <family val="2"/>
        <charset val="134"/>
      </rPr>
      <t>，生产企业对其出厂报价也有所下调。
4、春节临近，估计螺虫乙酯原药生产企业将会</t>
    </r>
    <r>
      <rPr>
        <b/>
        <sz val="10.5"/>
        <color theme="9" tint="-0.249977111117893"/>
        <rFont val="微软雅黑"/>
        <family val="2"/>
        <charset val="134"/>
      </rPr>
      <t>进一步下调其生产开工率。而此产品目前的库存并不多</t>
    </r>
    <r>
      <rPr>
        <sz val="10.5"/>
        <color theme="1"/>
        <rFont val="微软雅黑"/>
        <family val="2"/>
        <charset val="134"/>
      </rPr>
      <t>。预计下月螺虫乙酯原药的出厂价格会有所上涨。</t>
    </r>
    <phoneticPr fontId="1" type="noConversion"/>
  </si>
  <si>
    <r>
      <t>1</t>
    </r>
    <r>
      <rPr>
        <sz val="10.5"/>
        <color theme="1"/>
        <rFont val="宋体"/>
        <family val="2"/>
        <charset val="134"/>
      </rPr>
      <t>、</t>
    </r>
    <r>
      <rPr>
        <sz val="10.5"/>
        <color theme="1"/>
        <rFont val="Arial"/>
        <family val="2"/>
      </rPr>
      <t>2023</t>
    </r>
    <r>
      <rPr>
        <sz val="10.5"/>
        <color theme="1"/>
        <rFont val="微软雅黑"/>
        <family val="2"/>
        <charset val="134"/>
      </rPr>
      <t>年</t>
    </r>
    <r>
      <rPr>
        <sz val="10.5"/>
        <color theme="1"/>
        <rFont val="Arial"/>
        <family val="2"/>
      </rPr>
      <t>1</t>
    </r>
    <r>
      <rPr>
        <sz val="10.5"/>
        <color theme="1"/>
        <rFont val="微软雅黑"/>
        <family val="2"/>
        <charset val="134"/>
      </rPr>
      <t>月中上旬，肟菌酯原药出厂价格环比下降</t>
    </r>
    <r>
      <rPr>
        <sz val="10.5"/>
        <color theme="1"/>
        <rFont val="Arial"/>
        <family val="2"/>
      </rPr>
      <t>1.18%</t>
    </r>
    <r>
      <rPr>
        <sz val="10.5"/>
        <color theme="1"/>
        <rFont val="微软雅黑"/>
        <family val="2"/>
        <charset val="134"/>
      </rPr>
      <t>，同比下降</t>
    </r>
    <r>
      <rPr>
        <sz val="10.5"/>
        <color theme="1"/>
        <rFont val="Arial"/>
        <family val="2"/>
      </rPr>
      <t>30.00%</t>
    </r>
    <r>
      <rPr>
        <sz val="10.5"/>
        <color theme="1"/>
        <rFont val="微软雅黑"/>
        <family val="2"/>
        <charset val="134"/>
      </rPr>
      <t>（与上月预测趋势相符）。
2、肟菌酯原药</t>
    </r>
    <r>
      <rPr>
        <b/>
        <sz val="10.5"/>
        <color theme="9" tint="-0.249977111117893"/>
        <rFont val="微软雅黑"/>
        <family val="2"/>
        <charset val="134"/>
      </rPr>
      <t>市面库存充足，而下游持续低迷，导致其出厂价格持续下跌</t>
    </r>
    <r>
      <rPr>
        <sz val="10.5"/>
        <color theme="1"/>
        <rFont val="微软雅黑"/>
        <family val="2"/>
        <charset val="134"/>
      </rPr>
      <t>。供应方面，肟菌酯原药主流生产企业京博农化科技有限公司的肟菌酯原药生产线维持低开工率生产状态，而江苏富润生化科技有限公司等大部分主要生产企业由于订单稀少本月基本进入临时停产、提前放假状态。
3、需求方面，据生产企业介绍，由于多地物流在</t>
    </r>
    <r>
      <rPr>
        <b/>
        <sz val="10.5"/>
        <color theme="9" tint="-0.249977111117893"/>
        <rFont val="Arial"/>
        <family val="2"/>
      </rPr>
      <t>1</t>
    </r>
    <r>
      <rPr>
        <b/>
        <sz val="10.5"/>
        <color theme="9" tint="-0.249977111117893"/>
        <rFont val="微软雅黑"/>
        <family val="2"/>
        <charset val="134"/>
      </rPr>
      <t>月中旬已开始不接受货运，原先补货的订单已减少，新单则基本没有</t>
    </r>
    <r>
      <rPr>
        <sz val="10.5"/>
        <color theme="1"/>
        <rFont val="微软雅黑"/>
        <family val="2"/>
        <charset val="134"/>
      </rPr>
      <t>。目前，肟菌酯原药的出厂报价可谈空间已缩窄。这主要是由于两方面所致：一则肟菌酯原药的出厂报价已下调，影响到生产企业的利润；二则，春节前运力不足。
4、由于肟菌酯原药下游需求持续低迷。而其生产企业依然保持相对稳定的开工状态。市面库存也有不少累积</t>
    </r>
    <r>
      <rPr>
        <b/>
        <sz val="10.5"/>
        <color theme="9" tint="-0.249977111117893"/>
        <rFont val="微软雅黑"/>
        <family val="2"/>
        <charset val="134"/>
      </rPr>
      <t>库存。下月下游需求迅速放量的可能性甚微</t>
    </r>
    <r>
      <rPr>
        <sz val="10.5"/>
        <color theme="1"/>
        <rFont val="微软雅黑"/>
        <family val="2"/>
        <charset val="134"/>
      </rPr>
      <t>，故预计肟菌酯原药出厂价格下月会稳在相对低位。</t>
    </r>
    <phoneticPr fontId="1" type="noConversion"/>
  </si>
  <si>
    <r>
      <t>1</t>
    </r>
    <r>
      <rPr>
        <sz val="10.5"/>
        <color theme="1"/>
        <rFont val="宋体"/>
        <family val="2"/>
        <charset val="134"/>
      </rPr>
      <t>、</t>
    </r>
    <r>
      <rPr>
        <sz val="10.5"/>
        <color theme="1"/>
        <rFont val="Arial"/>
        <family val="2"/>
      </rPr>
      <t>2023</t>
    </r>
    <r>
      <rPr>
        <sz val="10.5"/>
        <color theme="1"/>
        <rFont val="微软雅黑"/>
        <family val="2"/>
        <charset val="134"/>
      </rPr>
      <t>年</t>
    </r>
    <r>
      <rPr>
        <sz val="10.5"/>
        <color theme="1"/>
        <rFont val="Arial"/>
        <family val="2"/>
      </rPr>
      <t>1</t>
    </r>
    <r>
      <rPr>
        <sz val="10.5"/>
        <color theme="1"/>
        <rFont val="微软雅黑"/>
        <family val="2"/>
        <charset val="134"/>
      </rPr>
      <t>月中上旬，草甘膦原药出厂价格环比下降</t>
    </r>
    <r>
      <rPr>
        <sz val="10.5"/>
        <color theme="1"/>
        <rFont val="Arial"/>
        <family val="2"/>
      </rPr>
      <t>5.94%</t>
    </r>
    <r>
      <rPr>
        <sz val="10.5"/>
        <color theme="1"/>
        <rFont val="微软雅黑"/>
        <family val="2"/>
        <charset val="134"/>
      </rPr>
      <t>，同比下降</t>
    </r>
    <r>
      <rPr>
        <sz val="10.5"/>
        <color theme="1"/>
        <rFont val="Arial"/>
        <family val="2"/>
      </rPr>
      <t>40.22%</t>
    </r>
    <r>
      <rPr>
        <sz val="10.5"/>
        <color theme="1"/>
        <rFont val="微软雅黑"/>
        <family val="2"/>
        <charset val="134"/>
      </rPr>
      <t>。
2、草甘膦原药需求低迷，利空其出厂价格上涨。国内订单方面，制剂生产企业陆续放假，减少对草甘膦原药的采购。海外订单方面，春节假期在即，海外采购者在下单方面也显得更为谨慎。而且，受到物流停滞的影响，草甘膦原药整体走货速度比上月缓慢。另外，值得关注的是，据采购者介绍，草甘膦原药出厂价格在</t>
    </r>
    <r>
      <rPr>
        <sz val="10.5"/>
        <color theme="1"/>
        <rFont val="Arial"/>
        <family val="2"/>
      </rPr>
      <t>2022</t>
    </r>
    <r>
      <rPr>
        <sz val="10.5"/>
        <color theme="1"/>
        <rFont val="微软雅黑"/>
        <family val="2"/>
        <charset val="134"/>
      </rPr>
      <t>年虽然一直往下滑，与三年前的价格相比依然处于高位，故他们在采购的时候会比以往谨慎。这也间接导致草甘膦原药需求在</t>
    </r>
    <r>
      <rPr>
        <sz val="10.5"/>
        <color theme="1"/>
        <rFont val="Arial"/>
        <family val="2"/>
      </rPr>
      <t>2022</t>
    </r>
    <r>
      <rPr>
        <sz val="10.5"/>
        <color theme="1"/>
        <rFont val="微软雅黑"/>
        <family val="2"/>
        <charset val="134"/>
      </rPr>
      <t>年采购旺季冷清的局面。预计在草甘膦原药的出厂报价未下降到采购者的理想价位前，会持</t>
    </r>
    <r>
      <rPr>
        <b/>
        <sz val="10.5"/>
        <color theme="9" tint="-0.249977111117893"/>
        <rFont val="微软雅黑"/>
        <family val="2"/>
        <charset val="134"/>
      </rPr>
      <t>续保持低迷状态</t>
    </r>
    <r>
      <rPr>
        <sz val="10.5"/>
        <color theme="1"/>
        <rFont val="微软雅黑"/>
        <family val="2"/>
        <charset val="134"/>
      </rPr>
      <t>。
3、草甘膦</t>
    </r>
    <r>
      <rPr>
        <b/>
        <sz val="10.5"/>
        <color theme="9" tint="-0.249977111117893"/>
        <rFont val="微软雅黑"/>
        <family val="2"/>
        <charset val="134"/>
      </rPr>
      <t>原药供应量下降，对其出厂价格有一定的止跌作用</t>
    </r>
    <r>
      <rPr>
        <sz val="10.5"/>
        <color theme="1"/>
        <rFont val="微软雅黑"/>
        <family val="2"/>
        <charset val="134"/>
      </rPr>
      <t xml:space="preserve">。据CCM </t>
    </r>
    <r>
      <rPr>
        <sz val="10.5"/>
        <color theme="1"/>
        <rFont val="Arial"/>
        <family val="2"/>
      </rPr>
      <t>1</t>
    </r>
    <r>
      <rPr>
        <sz val="10.5"/>
        <color theme="1"/>
        <rFont val="微软雅黑"/>
        <family val="2"/>
        <charset val="134"/>
      </rPr>
      <t>月中上旬了解到，本月中国草甘膦原药主要生产企业的</t>
    </r>
    <r>
      <rPr>
        <b/>
        <sz val="10.5"/>
        <color theme="9" tint="-0.249977111117893"/>
        <rFont val="微软雅黑"/>
        <family val="2"/>
        <charset val="134"/>
      </rPr>
      <t>平均开工率进一步下调</t>
    </r>
    <r>
      <rPr>
        <sz val="10.5"/>
        <color theme="1"/>
        <rFont val="微软雅黑"/>
        <family val="2"/>
        <charset val="134"/>
      </rPr>
      <t>。虽然主流生产企业基本都处于正常开工状态，但生产开工率基本处于低位运行的态势。湖北兴发集团股份有限公司在内蒙工厂由于工人的放假而产量下降。福华通达化学股份公司和四川和邦生物科技股份有限公司受限于电力供应而生产开工率处于低位运行状态。江苏扬农化工集团有限公司、浙江新安股份有限公司、安徽广信农化股份有限公司、河南红东方化工股份有限公司、江苏好收成韦恩农化股份有限公司、南通江山股份有限公司等主流草甘膦原药生产企业的开工率也有着不同程度下降。而且这些生产企业基本都是以完成前期接下的订单为主。对于新单的安排基本在年后。
4、</t>
    </r>
    <r>
      <rPr>
        <b/>
        <sz val="10.5"/>
        <color theme="9" tint="-0.249977111117893"/>
        <rFont val="微软雅黑"/>
        <family val="2"/>
        <charset val="134"/>
      </rPr>
      <t>原材料的出厂价格普遍下降</t>
    </r>
    <r>
      <rPr>
        <sz val="10.5"/>
        <color theme="1"/>
        <rFont val="微软雅黑"/>
        <family val="2"/>
        <charset val="134"/>
      </rPr>
      <t>，利空草甘膦原药出厂价格上涨。在</t>
    </r>
    <r>
      <rPr>
        <sz val="10.5"/>
        <color theme="1"/>
        <rFont val="Arial"/>
        <family val="2"/>
      </rPr>
      <t>1</t>
    </r>
    <r>
      <rPr>
        <sz val="10.5"/>
        <color theme="1"/>
        <rFont val="微软雅黑"/>
        <family val="2"/>
        <charset val="134"/>
      </rPr>
      <t>月中上旬，甘氨酸和双甘膦出厂价格普遍表现下降趋势。而黄磷出厂价格虽然有部分供应商报价有所上调，但大部分地区的黄磷生产企业报价均下调</t>
    </r>
    <r>
      <rPr>
        <sz val="10.5"/>
        <color theme="1"/>
        <rFont val="Arial"/>
        <family val="2"/>
      </rPr>
      <t>1%~2%</t>
    </r>
    <r>
      <rPr>
        <sz val="10.5"/>
        <color theme="1"/>
        <rFont val="微软雅黑"/>
        <family val="2"/>
        <charset val="134"/>
      </rPr>
      <t>的幅度。
5、目前，市面草甘膦原药的库存有限，再加上开春后将会迎来草甘膦原药第一波采购旺季，</t>
    </r>
    <r>
      <rPr>
        <b/>
        <sz val="10.5"/>
        <color theme="9" tint="-0.249977111117893"/>
        <rFont val="微软雅黑"/>
        <family val="2"/>
        <charset val="134"/>
      </rPr>
      <t>草甘膦原药在</t>
    </r>
    <r>
      <rPr>
        <b/>
        <sz val="10.5"/>
        <color theme="9" tint="-0.249977111117893"/>
        <rFont val="Arial"/>
        <family val="2"/>
      </rPr>
      <t>2</t>
    </r>
    <r>
      <rPr>
        <b/>
        <sz val="10.5"/>
        <color theme="9" tint="-0.249977111117893"/>
        <rFont val="微软雅黑"/>
        <family val="2"/>
        <charset val="134"/>
      </rPr>
      <t>月下旬的订单有望增加</t>
    </r>
    <r>
      <rPr>
        <sz val="10.5"/>
        <color theme="1"/>
        <rFont val="微软雅黑"/>
        <family val="2"/>
        <charset val="134"/>
      </rPr>
      <t>。然而，草甘膦原药出厂价格在采购者眼里还是处于相对高位。再加上年后草甘膦原药生产企业有可能增加其草甘膦原药产出。因此，相信草甘膦原药出厂价格下月明显回涨的可能性比较小，</t>
    </r>
    <r>
      <rPr>
        <b/>
        <sz val="10.5"/>
        <color theme="9" tint="-0.249977111117893"/>
        <rFont val="微软雅黑"/>
        <family val="2"/>
        <charset val="134"/>
      </rPr>
      <t>预计草甘膦原药出厂价格转跌为稳的概率更大</t>
    </r>
    <r>
      <rPr>
        <sz val="10.5"/>
        <color theme="1"/>
        <rFont val="微软雅黑"/>
        <family val="2"/>
        <charset val="134"/>
      </rPr>
      <t>。</t>
    </r>
    <phoneticPr fontId="1" type="noConversion"/>
  </si>
  <si>
    <t>\</t>
    <phoneticPr fontId="1" type="noConversion"/>
  </si>
  <si>
    <r>
      <t>2023</t>
    </r>
    <r>
      <rPr>
        <sz val="10"/>
        <rFont val="宋体"/>
        <family val="3"/>
        <charset val="134"/>
      </rPr>
      <t>年</t>
    </r>
    <r>
      <rPr>
        <sz val="10"/>
        <rFont val="Arial"/>
        <family val="2"/>
      </rPr>
      <t>2</t>
    </r>
    <r>
      <rPr>
        <sz val="10"/>
        <rFont val="宋体"/>
        <family val="3"/>
        <charset val="134"/>
      </rPr>
      <t>月中上旬，戊唑醇原药出厂价格环比下降</t>
    </r>
    <r>
      <rPr>
        <sz val="10"/>
        <rFont val="Arial"/>
        <family val="2"/>
      </rPr>
      <t>3.21%</t>
    </r>
    <r>
      <rPr>
        <sz val="10"/>
        <rFont val="宋体"/>
        <family val="3"/>
        <charset val="134"/>
      </rPr>
      <t>，同比也下降</t>
    </r>
    <r>
      <rPr>
        <sz val="10"/>
        <rFont val="Arial"/>
        <family val="2"/>
      </rPr>
      <t>36.60%</t>
    </r>
    <r>
      <rPr>
        <sz val="10"/>
        <rFont val="宋体"/>
        <family val="3"/>
        <charset val="134"/>
      </rPr>
      <t>（与上月预测趋势相符）。与上月的出厂价格相比，戊唑醇原药下降幅度已有所收窄。但由于需求依然偏弱，出厂价格继续下降。
目前戊唑醇原药处于供大于求的状态，戊唑醇原药的报价有一定的压价空间。需求上，戊唑醇原药整体下游需求偏弱。春节后虽然戊唑醇制剂厂家对戊唑醇原药的需求较春节前有所增加，但还是以补货为主，基本没有大批量下单采购。供应上，供应量充裕。一方面，市面目前库存比较多，另一方面，目前主流生产企业江苏黄海农药化工有限公司、江苏七洲绿色化工股份有限公司、江苏剑牌农化股份有限公司也正常开工生产。
原材料方面，利空戊唑醇原药出厂上涨。其主要原材料</t>
    </r>
    <r>
      <rPr>
        <sz val="10"/>
        <rFont val="Arial"/>
        <family val="2"/>
      </rPr>
      <t>1,2,4-</t>
    </r>
    <r>
      <rPr>
        <sz val="10"/>
        <rFont val="宋体"/>
        <family val="3"/>
        <charset val="134"/>
      </rPr>
      <t>三氮唑出厂价格在</t>
    </r>
    <r>
      <rPr>
        <sz val="10"/>
        <rFont val="Arial"/>
        <family val="2"/>
      </rPr>
      <t>2</t>
    </r>
    <r>
      <rPr>
        <sz val="10"/>
        <rFont val="宋体"/>
        <family val="3"/>
        <charset val="134"/>
      </rPr>
      <t>月上旬环比同比均表现明显的下滑趋势。在</t>
    </r>
    <r>
      <rPr>
        <sz val="10"/>
        <rFont val="Arial"/>
        <family val="2"/>
      </rPr>
      <t>2023</t>
    </r>
    <r>
      <rPr>
        <sz val="10"/>
        <rFont val="宋体"/>
        <family val="3"/>
        <charset val="134"/>
      </rPr>
      <t>年</t>
    </r>
    <r>
      <rPr>
        <sz val="10"/>
        <rFont val="Arial"/>
        <family val="2"/>
      </rPr>
      <t>2</t>
    </r>
    <r>
      <rPr>
        <sz val="10"/>
        <rFont val="宋体"/>
        <family val="3"/>
        <charset val="134"/>
      </rPr>
      <t>月中上旬，有部分</t>
    </r>
    <r>
      <rPr>
        <sz val="10"/>
        <rFont val="Arial"/>
        <family val="2"/>
      </rPr>
      <t>1,2,4-</t>
    </r>
    <r>
      <rPr>
        <sz val="10"/>
        <rFont val="宋体"/>
        <family val="3"/>
        <charset val="134"/>
      </rPr>
      <t>三氮唑供应商报价已跌破</t>
    </r>
    <r>
      <rPr>
        <sz val="10"/>
        <rFont val="Arial"/>
        <family val="2"/>
      </rPr>
      <t>30,000</t>
    </r>
    <r>
      <rPr>
        <sz val="10"/>
        <rFont val="宋体"/>
        <family val="3"/>
        <charset val="134"/>
      </rPr>
      <t>元</t>
    </r>
    <r>
      <rPr>
        <sz val="10"/>
        <rFont val="Arial"/>
        <family val="2"/>
      </rPr>
      <t>/</t>
    </r>
    <r>
      <rPr>
        <sz val="10"/>
        <rFont val="宋体"/>
        <family val="3"/>
        <charset val="134"/>
      </rPr>
      <t>吨。
短期内戊唑醇原药的下游需求增加的可能性甚弱。而且原材料</t>
    </r>
    <r>
      <rPr>
        <sz val="10"/>
        <rFont val="Arial"/>
        <family val="2"/>
      </rPr>
      <t>1,2,4-</t>
    </r>
    <r>
      <rPr>
        <sz val="10"/>
        <rFont val="宋体"/>
        <family val="3"/>
        <charset val="134"/>
      </rPr>
      <t>三氮唑依然有持续下降的趋势，也利空戊唑醇原药出厂上涨。预计戊唑醇原药出厂价格</t>
    </r>
    <r>
      <rPr>
        <sz val="10"/>
        <rFont val="Arial"/>
        <family val="2"/>
      </rPr>
      <t>3</t>
    </r>
    <r>
      <rPr>
        <sz val="10"/>
        <rFont val="宋体"/>
        <family val="3"/>
        <charset val="134"/>
      </rPr>
      <t>月依然会持续下降。</t>
    </r>
    <phoneticPr fontId="30" type="noConversion"/>
  </si>
  <si>
    <t>2023年2月中上旬，吡虫啉原药出厂价格环比下降6.67%，同比下降28.00%（与上月预测基本相符）。
吡虫啉原药市场正处于供过于求状态，不利于其出厂价格的提振。供应方面，吡虫啉原药货源充足，抑制其出厂价格上涨。目前吡虫啉原药市面库存高企，并且江苏扬农化工股份有限公司、山东联合化工股份有限公司和山东海利尔化工有限公司等主要生产企业也有正常开工生产。需求方面，采购订单稀少，以补货订单为主。并且采购企业基本也通过压低价格后才成单。另外，其原材料方面，吡虫啉原药主要原材料CCMP价格在2月中上旬依然维持下降的趋势，而其另外一原材料三氯氧磷出厂价格则与1月底相比有4%左右的涨幅。但原材料成本对吡虫啉原药出厂价格的支撑很是有限。
目前，吡虫啉原药正处有采购淡季。相信短期内吡虫啉原药的采购企业基本都是以补货为主，其需求量短期内也不会有明显上涨。预计下月吡虫啉原药出厂价格下降趋势将会持续。</t>
  </si>
  <si>
    <r>
      <t>2023</t>
    </r>
    <r>
      <rPr>
        <sz val="10"/>
        <rFont val="宋体"/>
        <family val="3"/>
        <charset val="134"/>
      </rPr>
      <t>年</t>
    </r>
    <r>
      <rPr>
        <sz val="10"/>
        <rFont val="Arial"/>
        <family val="2"/>
      </rPr>
      <t>2</t>
    </r>
    <r>
      <rPr>
        <sz val="10"/>
        <rFont val="宋体"/>
        <family val="3"/>
        <charset val="134"/>
      </rPr>
      <t>月中上旬，螺虫乙酯原药出厂价格环比上涨</t>
    </r>
    <r>
      <rPr>
        <sz val="10"/>
        <rFont val="Arial"/>
        <family val="2"/>
      </rPr>
      <t>0.78%</t>
    </r>
    <r>
      <rPr>
        <sz val="10"/>
        <rFont val="宋体"/>
        <family val="3"/>
        <charset val="134"/>
      </rPr>
      <t>，同比均上升</t>
    </r>
    <r>
      <rPr>
        <sz val="10"/>
        <rFont val="Arial"/>
        <family val="2"/>
      </rPr>
      <t>7.50%</t>
    </r>
    <r>
      <rPr>
        <sz val="10"/>
        <rFont val="宋体"/>
        <family val="3"/>
        <charset val="134"/>
      </rPr>
      <t>（与上月预测的价格趋势基本相同）。
供应方面，主要供应商河北兰升生物科技有限公司（简称</t>
    </r>
    <r>
      <rPr>
        <sz val="10"/>
        <rFont val="Arial"/>
        <family val="2"/>
      </rPr>
      <t>“</t>
    </r>
    <r>
      <rPr>
        <sz val="10"/>
        <rFont val="宋体"/>
        <family val="3"/>
        <charset val="134"/>
      </rPr>
      <t>河北兰升</t>
    </r>
    <r>
      <rPr>
        <sz val="10"/>
        <rFont val="Arial"/>
        <family val="2"/>
      </rPr>
      <t>”</t>
    </r>
    <r>
      <rPr>
        <sz val="10"/>
        <rFont val="宋体"/>
        <family val="3"/>
        <charset val="134"/>
      </rPr>
      <t>）螺虫乙酯原药临时停产，以库存出货。江西汇和化工有限公司（简称</t>
    </r>
    <r>
      <rPr>
        <sz val="10"/>
        <rFont val="Arial"/>
        <family val="2"/>
      </rPr>
      <t>“</t>
    </r>
    <r>
      <rPr>
        <sz val="10"/>
        <rFont val="宋体"/>
        <family val="3"/>
        <charset val="134"/>
      </rPr>
      <t>江西汇和</t>
    </r>
    <r>
      <rPr>
        <sz val="10"/>
        <rFont val="Arial"/>
        <family val="2"/>
      </rPr>
      <t>”</t>
    </r>
    <r>
      <rPr>
        <sz val="10"/>
        <rFont val="宋体"/>
        <family val="3"/>
        <charset val="134"/>
      </rPr>
      <t>）产量低下。他们的出厂报价与上月环比均有所上调。但螺虫乙酯原药的采购热情也比较低，生产企业实际成单的数量稀少，基本处于有价无市状态。
河北兰升估计</t>
    </r>
    <r>
      <rPr>
        <sz val="10"/>
        <rFont val="Arial"/>
        <family val="2"/>
      </rPr>
      <t>3</t>
    </r>
    <r>
      <rPr>
        <sz val="10"/>
        <rFont val="宋体"/>
        <family val="3"/>
        <charset val="134"/>
      </rPr>
      <t>月会恢复正常生产，预计螺虫乙酯原药出厂价格有所下调。</t>
    </r>
    <phoneticPr fontId="30" type="noConversion"/>
  </si>
  <si>
    <t>2023年2月中上旬，肟菌酯原药出厂价格环比下降2.38%，同比下降29.31%（与上月趋势稳定的预测有所差异）。
进入2月，肟菌酯原药的供过于求状态进一步凸显，其出厂价格进一步下滑。供应方面，虽然京博农化科技有限公司、辽宁众辉生物科技有限公司等生产企业的肟菌酯原药产出已减少，但市面库存充足，货源供应依然充足。需求方面，肟菌酯原药国内外下游需求依然冷清，对肟菌酯原药的消耗缓慢。
目前，并没有推涨肟菌酯原药出厂价格的因素。预计其下游需求持续低迷。生产企业开工将会进一步谨慎，供应大于需求的现状有望改善。相信3月肟菌酯原药的出厂价格会由跌转稳。</t>
  </si>
  <si>
    <r>
      <t>2023</t>
    </r>
    <r>
      <rPr>
        <sz val="10"/>
        <rFont val="宋体"/>
        <family val="3"/>
        <charset val="134"/>
      </rPr>
      <t>年</t>
    </r>
    <r>
      <rPr>
        <sz val="10"/>
        <rFont val="Arial"/>
        <family val="2"/>
      </rPr>
      <t>2</t>
    </r>
    <r>
      <rPr>
        <sz val="10"/>
        <rFont val="宋体"/>
        <family val="3"/>
        <charset val="134"/>
      </rPr>
      <t>月中上旬，草甘膦原药出厂价格环比下降</t>
    </r>
    <r>
      <rPr>
        <sz val="10"/>
        <rFont val="Arial"/>
        <family val="2"/>
      </rPr>
      <t>2.32%</t>
    </r>
    <r>
      <rPr>
        <sz val="10"/>
        <rFont val="宋体"/>
        <family val="3"/>
        <charset val="134"/>
      </rPr>
      <t>，同比下降</t>
    </r>
    <r>
      <rPr>
        <sz val="10"/>
        <rFont val="Arial"/>
        <family val="2"/>
      </rPr>
      <t>38.95%</t>
    </r>
    <r>
      <rPr>
        <sz val="10"/>
        <rFont val="宋体"/>
        <family val="3"/>
        <charset val="134"/>
      </rPr>
      <t>。与上月环比，草甘膦原药出厂价格的下降幅度已减少。而目前草甘膦原药供应充足，下游采购企业的压价意向浓厚。（与上月预测的价格趋势基本相符）
草甘膦原药供应方面，充足的草甘膦原药供应利空草甘膦原药出厂价格上涨。据悉，中国草甘膦原药开工率与上月环比有所增长，平均生产开工率大概为</t>
    </r>
    <r>
      <rPr>
        <sz val="10"/>
        <rFont val="Arial"/>
        <family val="2"/>
      </rPr>
      <t>56%</t>
    </r>
    <r>
      <rPr>
        <sz val="10"/>
        <rFont val="宋体"/>
        <family val="3"/>
        <charset val="134"/>
      </rPr>
      <t>。江苏扬农化工集团有限公司、南通江山股份有限公司、福华通达化学股份公司、湖北兴发集团股份有限公司等主要的草甘膦原药生产企业的生产开工率在</t>
    </r>
    <r>
      <rPr>
        <sz val="10"/>
        <rFont val="Arial"/>
        <family val="2"/>
      </rPr>
      <t>2</t>
    </r>
    <r>
      <rPr>
        <sz val="10"/>
        <rFont val="宋体"/>
        <family val="3"/>
        <charset val="134"/>
      </rPr>
      <t>月中上旬均有不同程度的上调。同时值得关注的是，春节假期，国内大部分草甘膦原药生产企业并没有完全休假，甚至有部分草甘膦原药生产企业反而上调其生产开工率。西美信息从河南红东方化工股份有限公司（简称</t>
    </r>
    <r>
      <rPr>
        <sz val="10"/>
        <rFont val="Arial"/>
        <family val="2"/>
      </rPr>
      <t>“</t>
    </r>
    <r>
      <rPr>
        <sz val="10"/>
        <rFont val="宋体"/>
        <family val="3"/>
        <charset val="134"/>
      </rPr>
      <t>河南红东方</t>
    </r>
    <r>
      <rPr>
        <sz val="10"/>
        <rFont val="Arial"/>
        <family val="2"/>
      </rPr>
      <t>”</t>
    </r>
    <r>
      <rPr>
        <sz val="10"/>
        <rFont val="宋体"/>
        <family val="3"/>
        <charset val="134"/>
      </rPr>
      <t>）获悉，其公司草甘膦原药生产依然正常进行。据其介绍，其公司前期接到的草甘膦原药订单比较多。春节假期也主要继续赶完成前期订单。并且其表示在</t>
    </r>
    <r>
      <rPr>
        <sz val="10"/>
        <rFont val="Arial"/>
        <family val="2"/>
      </rPr>
      <t>2023</t>
    </r>
    <r>
      <rPr>
        <sz val="10"/>
        <rFont val="宋体"/>
        <family val="3"/>
        <charset val="134"/>
      </rPr>
      <t>年第一季度内将会上调其草甘膦原药生产线开工率，以满足更多订单的需求。而且当地政府也出台相关文件，鼓励春节期间企业保持生产状态。
需求方面，草甘膦原药的需求市场依然低迷，利空其出厂价格的回涨。春节假期结束，更多的人力和物流利好草甘膦原药出货的顺畅，与春节前相比订单量有所增长。但是，但远远没达到需求转旺盛的状态。并且采购企业在草甘膦原药的采购上也显得很谨慎。一则他们在期待更低的草甘膦原药价格出现，二则市面的货源充足，采购企业有比较强的议价优势。而在充足的市场供应面前，草甘膦原药下游的需求低迷现象进一步凸显。
原材料方面则有望利好草甘膦原药出厂价格上涨。多聚甲醛、甘氨酸、黄磷出厂价格在</t>
    </r>
    <r>
      <rPr>
        <sz val="10"/>
        <rFont val="Arial"/>
        <family val="2"/>
      </rPr>
      <t>2</t>
    </r>
    <r>
      <rPr>
        <sz val="10"/>
        <rFont val="宋体"/>
        <family val="3"/>
        <charset val="134"/>
      </rPr>
      <t>月中上旬环比上涨。而双甘膦出厂价格也表现出由跌转稳的态势。
目前草甘膦原药生产企业在生产上已开始比较谨慎。有部分生产企业表示，他们计划减少产出，促进草甘膦原药回涨。而对于采购企业而言，他们依然认为草甘膦原药有跌价的空间。因此，短期内见到草甘膦原药出厂价格明显回涨的可能性不大，相信下月草甘膦原药依然会有一定的跌幅。</t>
    </r>
    <phoneticPr fontId="30" type="noConversion"/>
  </si>
  <si>
    <r>
      <rPr>
        <i/>
        <sz val="10.5"/>
        <rFont val="微软雅黑"/>
        <family val="2"/>
        <charset val="134"/>
      </rPr>
      <t>备注：数据基于</t>
    </r>
    <r>
      <rPr>
        <i/>
        <sz val="10.5"/>
        <rFont val="Arial"/>
        <family val="2"/>
      </rPr>
      <t>2023</t>
    </r>
    <r>
      <rPr>
        <i/>
        <sz val="10.5"/>
        <rFont val="微软雅黑"/>
        <family val="2"/>
        <charset val="134"/>
      </rPr>
      <t>年</t>
    </r>
    <r>
      <rPr>
        <i/>
        <sz val="10.5"/>
        <rFont val="Arial"/>
        <family val="2"/>
      </rPr>
      <t>2</t>
    </r>
    <r>
      <rPr>
        <i/>
        <sz val="10.5"/>
        <rFont val="微软雅黑"/>
        <family val="2"/>
        <charset val="134"/>
      </rPr>
      <t>月上半旬出厂报价数据。</t>
    </r>
    <r>
      <rPr>
        <i/>
        <sz val="10.5"/>
        <rFont val="Arial"/>
        <family val="2"/>
      </rPr>
      <t xml:space="preserve">
</t>
    </r>
  </si>
  <si>
    <t>Note:  as of the first half of Feb. 2023</t>
  </si>
  <si>
    <t>130,000~135,000</t>
  </si>
  <si>
    <t>500,000~550,000</t>
  </si>
  <si>
    <t>530,000~550,000</t>
  </si>
  <si>
    <t>戊唑醇</t>
    <phoneticPr fontId="1" type="noConversion"/>
  </si>
  <si>
    <t>吡虫啉</t>
    <phoneticPr fontId="1" type="noConversion"/>
  </si>
  <si>
    <t>螺虫乙酯</t>
    <phoneticPr fontId="1" type="noConversion"/>
  </si>
  <si>
    <t>草甘膦</t>
    <phoneticPr fontId="1" type="noConversion"/>
  </si>
  <si>
    <r>
      <rPr>
        <i/>
        <sz val="10.5"/>
        <rFont val="微软雅黑"/>
        <family val="2"/>
        <charset val="134"/>
      </rPr>
      <t>备注：数据基于</t>
    </r>
    <r>
      <rPr>
        <i/>
        <sz val="10.5"/>
        <rFont val="Arial"/>
        <family val="2"/>
      </rPr>
      <t>2023</t>
    </r>
    <r>
      <rPr>
        <i/>
        <sz val="10.5"/>
        <rFont val="微软雅黑"/>
        <family val="2"/>
        <charset val="134"/>
      </rPr>
      <t>年3月上半旬出厂报价数据。</t>
    </r>
    <phoneticPr fontId="1" type="noConversion"/>
  </si>
  <si>
    <t>Note:  as of the first half of Mar. 2023</t>
    <phoneticPr fontId="1" type="noConversion"/>
  </si>
  <si>
    <t>同比有价无市，可比性不强</t>
    <phoneticPr fontId="1" type="noConversion"/>
  </si>
  <si>
    <t>同比有价无市，可比性不强</t>
    <phoneticPr fontId="1" type="noConversion"/>
  </si>
  <si>
    <t>肟菌酯</t>
    <phoneticPr fontId="1" type="noConversion"/>
  </si>
  <si>
    <r>
      <t>2023</t>
    </r>
    <r>
      <rPr>
        <sz val="10"/>
        <rFont val="宋体"/>
        <family val="3"/>
        <charset val="134"/>
      </rPr>
      <t>年</t>
    </r>
    <r>
      <rPr>
        <sz val="10"/>
        <rFont val="Arial"/>
        <family val="2"/>
      </rPr>
      <t>3</t>
    </r>
    <r>
      <rPr>
        <sz val="10"/>
        <rFont val="宋体"/>
        <family val="3"/>
        <charset val="134"/>
      </rPr>
      <t>月中上旬，戊唑醇原药出厂价格环比下降</t>
    </r>
    <r>
      <rPr>
        <sz val="10"/>
        <rFont val="Arial"/>
        <family val="2"/>
      </rPr>
      <t>3.9%</t>
    </r>
    <r>
      <rPr>
        <sz val="10"/>
        <rFont val="宋体"/>
        <family val="3"/>
        <charset val="134"/>
      </rPr>
      <t>，同比也下降</t>
    </r>
    <r>
      <rPr>
        <sz val="10"/>
        <rFont val="Arial"/>
        <family val="2"/>
      </rPr>
      <t>30.8%</t>
    </r>
    <r>
      <rPr>
        <sz val="10"/>
        <rFont val="宋体"/>
        <family val="3"/>
        <charset val="134"/>
      </rPr>
      <t>（与上月预测趋势相符）。
需求方面，戊唑醇原药市场需求持续不振，导致其出厂价格一跌再跌。戊唑醇制剂厂家产品走货缓慢，进一步传递给原药厂家。据戊唑醇原药生产企业表示，进入</t>
    </r>
    <r>
      <rPr>
        <sz val="10"/>
        <rFont val="Arial"/>
        <family val="2"/>
      </rPr>
      <t>3</t>
    </r>
    <r>
      <rPr>
        <sz val="10"/>
        <rFont val="宋体"/>
        <family val="3"/>
        <charset val="134"/>
      </rPr>
      <t>月戊唑醇原药销售更加难做，一方面新订单更加稀少，另一方面采购者将原本就低的出厂价格压得更低。供应方面，主流生产企业江苏黄海农药化工有限公司、江苏七洲绿色化工股份有限公司、江苏剑牌农化股份有限公司也正常开工生产，但开工率低下，粗略估计其平均开工率不超过</t>
    </r>
    <r>
      <rPr>
        <sz val="10"/>
        <rFont val="Arial"/>
        <family val="2"/>
      </rPr>
      <t>30%</t>
    </r>
    <r>
      <rPr>
        <sz val="10"/>
        <rFont val="宋体"/>
        <family val="3"/>
        <charset val="134"/>
      </rPr>
      <t>。这些生产企业基本都是以完成旧订单勉强维持生产开工。
原材料方面，其主要原材料</t>
    </r>
    <r>
      <rPr>
        <sz val="10"/>
        <rFont val="Arial"/>
        <family val="2"/>
      </rPr>
      <t>1,2,4-</t>
    </r>
    <r>
      <rPr>
        <sz val="10"/>
        <rFont val="宋体"/>
        <family val="3"/>
        <charset val="134"/>
      </rPr>
      <t>三氮唑的出厂价格在</t>
    </r>
    <r>
      <rPr>
        <sz val="10"/>
        <rFont val="Arial"/>
        <family val="2"/>
      </rPr>
      <t>3</t>
    </r>
    <r>
      <rPr>
        <sz val="10"/>
        <rFont val="宋体"/>
        <family val="3"/>
        <charset val="134"/>
      </rPr>
      <t>月中上旬已涨至</t>
    </r>
    <r>
      <rPr>
        <sz val="10"/>
        <rFont val="Arial"/>
        <family val="2"/>
      </rPr>
      <t>35,000</t>
    </r>
    <r>
      <rPr>
        <sz val="10"/>
        <rFont val="宋体"/>
        <family val="3"/>
        <charset val="134"/>
      </rPr>
      <t>元</t>
    </r>
    <r>
      <rPr>
        <sz val="10"/>
        <rFont val="Arial"/>
        <family val="2"/>
      </rPr>
      <t>/</t>
    </r>
    <r>
      <rPr>
        <sz val="10"/>
        <rFont val="宋体"/>
        <family val="3"/>
        <charset val="134"/>
      </rPr>
      <t>吨。与上月环比增长约</t>
    </r>
    <r>
      <rPr>
        <sz val="10"/>
        <rFont val="Arial"/>
        <family val="2"/>
      </rPr>
      <t>16.7%</t>
    </r>
    <r>
      <rPr>
        <sz val="10"/>
        <rFont val="宋体"/>
        <family val="3"/>
        <charset val="134"/>
      </rPr>
      <t>。然而，原材料价格的上涨，并没有促使戊唑醇原药出厂价格的上涨。
目前，戊唑醇原药生产企业的生产毛利率在下降，戊唑醇原药的产出在下降。产出量的下降，有望对戊唑醇原药的供过于求的现象起到一定的缓解作用。而考虑到戊唑醇原药下游采购企业的压价意向依然浓厚（据悉，本月的可谈价空间比上月环比依然有所增长），短期内戊唑醇原药的出厂价格预计依然会下降，只是下降的幅度可能会缩窄。</t>
    </r>
  </si>
  <si>
    <r>
      <t>2023</t>
    </r>
    <r>
      <rPr>
        <sz val="10"/>
        <rFont val="宋体"/>
        <family val="3"/>
        <charset val="134"/>
      </rPr>
      <t>年</t>
    </r>
    <r>
      <rPr>
        <sz val="10"/>
        <rFont val="Arial"/>
        <family val="2"/>
      </rPr>
      <t>3</t>
    </r>
    <r>
      <rPr>
        <sz val="10"/>
        <rFont val="宋体"/>
        <family val="3"/>
        <charset val="134"/>
      </rPr>
      <t>月中上旬，吡虫啉原药出厂价格环比下降</t>
    </r>
    <r>
      <rPr>
        <sz val="10"/>
        <rFont val="Arial"/>
        <family val="2"/>
      </rPr>
      <t>6.0%</t>
    </r>
    <r>
      <rPr>
        <sz val="10"/>
        <rFont val="宋体"/>
        <family val="3"/>
        <charset val="134"/>
      </rPr>
      <t>，同比下降</t>
    </r>
    <r>
      <rPr>
        <sz val="10"/>
        <rFont val="Arial"/>
        <family val="2"/>
      </rPr>
      <t>32.3%</t>
    </r>
    <r>
      <rPr>
        <sz val="10"/>
        <rFont val="宋体"/>
        <family val="3"/>
        <charset val="134"/>
      </rPr>
      <t>（与上月预测基本相符）。
从</t>
    </r>
    <r>
      <rPr>
        <sz val="10"/>
        <rFont val="Arial"/>
        <family val="2"/>
      </rPr>
      <t>3</t>
    </r>
    <r>
      <rPr>
        <sz val="10"/>
        <rFont val="宋体"/>
        <family val="3"/>
        <charset val="134"/>
      </rPr>
      <t>月中上旬情况看，供需、原材料成本均利空其出厂价格的上涨。吡虫啉原药市场继续处于供过于求状态。江苏扬农化工股份有限公司、山东联合化工股份有限公司和山东海利尔化工有限公司等主要生产企业供货正常，市面上货源充足。虽然据部分生产企业表示有新订单推进，从销量上看比上月有所改善。然而，整体需求依然偏弱，下游采购企业选择性多，压价能力比较强，生产企业在订单的争取上竞争较为激烈。最终实际成交的金额也处于低位。原材料方面，吡虫啉原药主要原材料</t>
    </r>
    <r>
      <rPr>
        <sz val="10"/>
        <rFont val="Arial"/>
        <family val="2"/>
      </rPr>
      <t>CCMP</t>
    </r>
    <r>
      <rPr>
        <sz val="10"/>
        <rFont val="宋体"/>
        <family val="3"/>
        <charset val="134"/>
      </rPr>
      <t>价格在</t>
    </r>
    <r>
      <rPr>
        <sz val="10"/>
        <rFont val="Arial"/>
        <family val="2"/>
      </rPr>
      <t>3</t>
    </r>
    <r>
      <rPr>
        <sz val="10"/>
        <rFont val="宋体"/>
        <family val="3"/>
        <charset val="134"/>
      </rPr>
      <t>月中上旬依然维持下降的趋势，而其另外一原材料三氯氧磷出厂价格也由涨转跌。这些原材料出厂价格的下降均失去对吡虫啉原药出厂价格的支撑作用。
目前，吡虫啉原药的供过于求状态依然凸显。其出厂价格的下降趋势依旧。预计下月吡虫啉原药出厂价格依然会持续下跌。</t>
    </r>
  </si>
  <si>
    <r>
      <t>2023</t>
    </r>
    <r>
      <rPr>
        <sz val="10"/>
        <rFont val="宋体"/>
        <family val="3"/>
        <charset val="134"/>
      </rPr>
      <t>年</t>
    </r>
    <r>
      <rPr>
        <sz val="10"/>
        <rFont val="Arial"/>
        <family val="2"/>
      </rPr>
      <t>3</t>
    </r>
    <r>
      <rPr>
        <sz val="10"/>
        <rFont val="宋体"/>
        <family val="3"/>
        <charset val="134"/>
      </rPr>
      <t>月中上旬，螺虫乙酯原药出厂价格环比基本持平，同比下降</t>
    </r>
    <r>
      <rPr>
        <sz val="10"/>
        <rFont val="Arial"/>
        <family val="2"/>
      </rPr>
      <t>0.8%</t>
    </r>
    <r>
      <rPr>
        <sz val="10"/>
        <rFont val="宋体"/>
        <family val="3"/>
        <charset val="134"/>
      </rPr>
      <t>（与上月预测的价格趋势有所差别）。
供应方面，主要供应商河北兰升生物科技有限公司（简称</t>
    </r>
    <r>
      <rPr>
        <sz val="10"/>
        <rFont val="Arial"/>
        <family val="2"/>
      </rPr>
      <t>“</t>
    </r>
    <r>
      <rPr>
        <sz val="10"/>
        <rFont val="宋体"/>
        <family val="3"/>
        <charset val="134"/>
      </rPr>
      <t>河北兰升</t>
    </r>
    <r>
      <rPr>
        <sz val="10"/>
        <rFont val="Arial"/>
        <family val="2"/>
      </rPr>
      <t>”</t>
    </r>
    <r>
      <rPr>
        <sz val="10"/>
        <rFont val="宋体"/>
        <family val="3"/>
        <charset val="134"/>
      </rPr>
      <t>）和江西汇和化工有限公司（简称“江西汇和”）表示螺虫乙酯原药供货正常。但由于该产品订单数量非常有限，生产率偏低。基本是实单实谈，订单数量少的则以库存出货。
目前，螺虫乙酯原药的供需较为稳定，预计螺虫乙酯原药出厂价格下月价格保持稳定状态。</t>
    </r>
  </si>
  <si>
    <r>
      <t>2023</t>
    </r>
    <r>
      <rPr>
        <sz val="10"/>
        <rFont val="宋体"/>
        <family val="3"/>
        <charset val="134"/>
      </rPr>
      <t>年</t>
    </r>
    <r>
      <rPr>
        <sz val="10"/>
        <rFont val="Arial"/>
        <family val="2"/>
      </rPr>
      <t>3</t>
    </r>
    <r>
      <rPr>
        <sz val="10"/>
        <rFont val="宋体"/>
        <family val="3"/>
        <charset val="134"/>
      </rPr>
      <t>月中上旬，肟菌酯原药出厂价格环比下降</t>
    </r>
    <r>
      <rPr>
        <sz val="10"/>
        <rFont val="Arial"/>
        <family val="2"/>
      </rPr>
      <t>3.4%</t>
    </r>
    <r>
      <rPr>
        <sz val="10"/>
        <rFont val="宋体"/>
        <family val="3"/>
        <charset val="134"/>
      </rPr>
      <t>，同比下降</t>
    </r>
    <r>
      <rPr>
        <sz val="10"/>
        <rFont val="Arial"/>
        <family val="2"/>
      </rPr>
      <t>30.5%</t>
    </r>
    <r>
      <rPr>
        <sz val="10"/>
        <rFont val="宋体"/>
        <family val="3"/>
        <charset val="134"/>
      </rPr>
      <t>（与上月趋势稳定的预测有所差异）。
进入</t>
    </r>
    <r>
      <rPr>
        <sz val="10"/>
        <rFont val="Arial"/>
        <family val="2"/>
      </rPr>
      <t>3</t>
    </r>
    <r>
      <rPr>
        <sz val="10"/>
        <rFont val="宋体"/>
        <family val="3"/>
        <charset val="134"/>
      </rPr>
      <t>月，供应方面，肟菌酯原药的主要生产企业京博农化科技有限公司、辽宁众辉生物科技有限公司等生产企业供货正常，市面货源充足。需求方面，肟菌酯原药生产企业虽然有新订单接下，但采购企业有一定的压价意向，成交价格较市面报价低大概</t>
    </r>
    <r>
      <rPr>
        <sz val="10"/>
        <rFont val="Arial"/>
        <family val="2"/>
      </rPr>
      <t>3%</t>
    </r>
    <r>
      <rPr>
        <sz val="10"/>
        <rFont val="宋体"/>
        <family val="3"/>
        <charset val="134"/>
      </rPr>
      <t>。有传言有肟菌酯原药生产企业为争取新订单，甚至以更低价格成交。
目前，整体而言，供过于求状态依然明显，肟菌酯原药出厂价格已在</t>
    </r>
    <r>
      <rPr>
        <sz val="10"/>
        <rFont val="Arial"/>
        <family val="2"/>
      </rPr>
      <t>3</t>
    </r>
    <r>
      <rPr>
        <sz val="10"/>
        <rFont val="宋体"/>
        <family val="3"/>
        <charset val="134"/>
      </rPr>
      <t>月中旬进一步下滑。预计下月肟菌酯原药的出厂价格将保持跌势。</t>
    </r>
  </si>
  <si>
    <r>
      <t>2023</t>
    </r>
    <r>
      <rPr>
        <sz val="10"/>
        <rFont val="宋体"/>
        <family val="3"/>
        <charset val="134"/>
      </rPr>
      <t>年</t>
    </r>
    <r>
      <rPr>
        <sz val="10"/>
        <rFont val="Arial"/>
        <family val="2"/>
      </rPr>
      <t>3</t>
    </r>
    <r>
      <rPr>
        <sz val="10"/>
        <rFont val="宋体"/>
        <family val="3"/>
        <charset val="134"/>
      </rPr>
      <t>月中上旬，草甘膦原药出厂价格环比下降</t>
    </r>
    <r>
      <rPr>
        <sz val="10"/>
        <rFont val="Arial"/>
        <family val="2"/>
      </rPr>
      <t>10.1%</t>
    </r>
    <r>
      <rPr>
        <sz val="10"/>
        <rFont val="宋体"/>
        <family val="3"/>
        <charset val="134"/>
      </rPr>
      <t>，同比下降</t>
    </r>
    <r>
      <rPr>
        <sz val="10"/>
        <rFont val="Arial"/>
        <family val="2"/>
      </rPr>
      <t>42.3%（与上月预测的价格趋势基本相符）</t>
    </r>
    <r>
      <rPr>
        <sz val="10"/>
        <rFont val="宋体"/>
        <family val="3"/>
        <charset val="134"/>
      </rPr>
      <t>。从环比和同比的角度看，草甘膦原药出厂价格的下降幅度均增大。
目前草甘膦原药正处于供大于求的状态，低迷的下游市场导致草甘膦原药出厂价格的下降。生产方面，草甘膦原药的平均生产开工率基本稳定在</t>
    </r>
    <r>
      <rPr>
        <sz val="10"/>
        <rFont val="Arial"/>
        <family val="2"/>
      </rPr>
      <t>56%</t>
    </r>
    <r>
      <rPr>
        <sz val="10"/>
        <rFont val="宋体"/>
        <family val="3"/>
        <charset val="134"/>
      </rPr>
      <t>，与上月基本持平。虽然江苏扬农化工集团有限公司、南通江山股份有限公司、福华通达化学股份公司等出货量比较大的草甘膦原药生产企业由于有新订单增加，其生产开工率有一定的调涨，但受限于低迷的市场，增加的产量也非常有限。同时，这些草甘膦原药生产企业由于出厂价格下滑的速度比其主要原材料下滑的速度快，导致毛利率下降，进而利空其生产开工率的进一步上调。
值得关注的是，草甘膦原药的主要原材料黄磷在</t>
    </r>
    <r>
      <rPr>
        <sz val="10"/>
        <rFont val="Arial"/>
        <family val="2"/>
      </rPr>
      <t>3</t>
    </r>
    <r>
      <rPr>
        <sz val="10"/>
        <rFont val="宋体"/>
        <family val="3"/>
        <charset val="134"/>
      </rPr>
      <t>月由于黄磷生产开工率下调而供应变得紧张。据悉，目前黄磷主产区云南和四川正处于枯水期，水力发电不足，当地黄磷生产企业生产受到限制。特别是云南地区，</t>
    </r>
    <r>
      <rPr>
        <sz val="10"/>
        <rFont val="Arial"/>
        <family val="2"/>
      </rPr>
      <t>2</t>
    </r>
    <r>
      <rPr>
        <sz val="10"/>
        <rFont val="宋体"/>
        <family val="3"/>
        <charset val="134"/>
      </rPr>
      <t>月末开始由于水电供应紧缺，已有大部分的黄磷生产企业陷入停产状态。虽然黄磷大部分下游需求并不旺盛，但当地的黄磷生产企业对黄磷已表现出惜售情绪，并调涨黄磷出厂价格。而从当前草甘膦原药下游低迷的情况看，黄磷出厂价格的上涨也难以使得草甘膦原药出厂价格调涨。部分草甘膦原药生产企业已开始担忧由于黄磷出厂价格上调而草甘膦原药生产毛利率进一步下滑。所幸的是，草甘膦原药其它的原材料如甘氨酸、多聚甲醛的出厂价格进入</t>
    </r>
    <r>
      <rPr>
        <sz val="10"/>
        <rFont val="Arial"/>
        <family val="2"/>
      </rPr>
      <t>3</t>
    </r>
    <r>
      <rPr>
        <sz val="10"/>
        <rFont val="宋体"/>
        <family val="3"/>
        <charset val="134"/>
      </rPr>
      <t>月由涨转稳，双甘膦显露出下滑的态势。这对草甘膦原药生产开工率起到一定的止跌作用。
截至到</t>
    </r>
    <r>
      <rPr>
        <sz val="10"/>
        <rFont val="Arial"/>
        <family val="2"/>
      </rPr>
      <t>3</t>
    </r>
    <r>
      <rPr>
        <sz val="10"/>
        <rFont val="宋体"/>
        <family val="3"/>
        <charset val="134"/>
      </rPr>
      <t>月中旬，草甘膦原药出厂价格依然处于下滑状态。据悉，虽然草甘膦原药生产企业有意向维护价格稳定，但无奈为成单而让采购者将其报价压得更低，大概在</t>
    </r>
    <r>
      <rPr>
        <sz val="10"/>
        <rFont val="Arial"/>
        <family val="2"/>
      </rPr>
      <t>3%-5%</t>
    </r>
    <r>
      <rPr>
        <sz val="10"/>
        <rFont val="宋体"/>
        <family val="3"/>
        <charset val="134"/>
      </rPr>
      <t>的价格可谈空间。而且有的采购者将草甘膦原药出厂价格压迫到低于</t>
    </r>
    <r>
      <rPr>
        <sz val="10"/>
        <rFont val="Arial"/>
        <family val="2"/>
      </rPr>
      <t>40,000</t>
    </r>
    <r>
      <rPr>
        <sz val="10"/>
        <rFont val="宋体"/>
        <family val="3"/>
        <charset val="134"/>
      </rPr>
      <t>元</t>
    </r>
    <r>
      <rPr>
        <sz val="10"/>
        <rFont val="Arial"/>
        <family val="2"/>
      </rPr>
      <t>/</t>
    </r>
    <r>
      <rPr>
        <sz val="10"/>
        <rFont val="宋体"/>
        <family val="3"/>
        <charset val="134"/>
      </rPr>
      <t>吨。相信下月草甘膦原药的出厂价格依然会进一步下滑。</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</si>
</sst>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quot;¥&quot;* #,##0_ ;_ &quot;¥&quot;* \-#,##0_ ;_ &quot;¥&quot;* &quot;-&quot;_ ;_ @_ "/>
    <numFmt numFmtId="43" formatCode="_ * #,##0.00_ ;_ * \-#,##0.00_ ;_ * &quot;-&quot;??_ ;_ @_ "/>
    <numFmt numFmtId="164" formatCode="#,##0_ "/>
    <numFmt numFmtId="165" formatCode="0.0%"/>
    <numFmt numFmtId="166" formatCode="_ * #,##0_ ;_ * \-#,##0_ ;_ * &quot;-&quot;??_ ;_ @_ "/>
    <numFmt numFmtId="167" formatCode="&quot;¥&quot;#,##0_);[Red]\(&quot;¥&quot;#,##0\)"/>
  </numFmts>
  <fonts count="34">
    <font>
      <sz val="11"/>
      <color theme="1"/>
      <name val="Calibri"/>
      <family val="2"/>
      <scheme val="minor"/>
    </font>
    <font>
      <sz val="9"/>
      <name val="Calibri"/>
      <family val="3"/>
      <charset val="134"/>
      <scheme val="minor"/>
    </font>
    <font>
      <sz val="11"/>
      <color theme="1"/>
      <name val="Calibri"/>
      <family val="2"/>
      <scheme val="minor"/>
    </font>
    <font>
      <b/>
      <sz val="10.5"/>
      <color theme="1"/>
      <name val="Arial"/>
      <family val="2"/>
    </font>
    <font>
      <b/>
      <sz val="10.5"/>
      <name val="Arial"/>
      <family val="2"/>
    </font>
    <font>
      <sz val="10.5"/>
      <color theme="1"/>
      <name val="Arial"/>
      <family val="2"/>
    </font>
    <font>
      <i/>
      <sz val="10.5"/>
      <name val="Arial"/>
      <family val="2"/>
    </font>
    <font>
      <b/>
      <sz val="10.5"/>
      <color theme="9" tint="-0.249977111117893"/>
      <name val="Arial"/>
      <family val="2"/>
    </font>
    <font>
      <sz val="10.5"/>
      <name val="Arial"/>
      <family val="2"/>
    </font>
    <font>
      <sz val="10"/>
      <color theme="1"/>
      <name val="Arial"/>
      <family val="2"/>
    </font>
    <font>
      <i/>
      <sz val="10.5"/>
      <color theme="1"/>
      <name val="Arial"/>
      <family val="2"/>
    </font>
    <font>
      <sz val="10.5"/>
      <color theme="9" tint="-0.249977111117893"/>
      <name val="Arial"/>
      <family val="2"/>
    </font>
    <font>
      <sz val="12"/>
      <color theme="1"/>
      <name val="Arial"/>
      <family val="2"/>
    </font>
    <font>
      <b/>
      <sz val="11"/>
      <color theme="1"/>
      <name val="Arial"/>
      <family val="2"/>
    </font>
    <font>
      <b/>
      <sz val="11"/>
      <name val="Arial"/>
      <family val="2"/>
    </font>
    <font>
      <sz val="11"/>
      <color theme="1"/>
      <name val="Arial"/>
      <family val="2"/>
    </font>
    <font>
      <b/>
      <sz val="11"/>
      <color theme="9" tint="-0.249977111117893"/>
      <name val="Arial"/>
      <family val="2"/>
    </font>
    <font>
      <sz val="8"/>
      <name val="Calibri"/>
      <family val="2"/>
      <scheme val="minor"/>
    </font>
    <font>
      <sz val="11"/>
      <color theme="1"/>
      <name val="宋体"/>
      <family val="2"/>
      <charset val="134"/>
    </font>
    <font>
      <i/>
      <sz val="10.5"/>
      <name val="微软雅黑"/>
      <family val="2"/>
      <charset val="134"/>
    </font>
    <font>
      <i/>
      <sz val="10.5"/>
      <name val="Arial"/>
      <family val="2"/>
      <charset val="134"/>
    </font>
    <font>
      <b/>
      <sz val="11"/>
      <color theme="9" tint="-0.249977111117893"/>
      <name val="宋体"/>
      <family val="3"/>
      <charset val="134"/>
    </font>
    <font>
      <b/>
      <sz val="11"/>
      <color theme="9" tint="-0.249977111117893"/>
      <name val="宋体"/>
      <family val="2"/>
      <charset val="134"/>
    </font>
    <font>
      <sz val="10.5"/>
      <color theme="1"/>
      <name val="宋体"/>
      <family val="2"/>
      <charset val="134"/>
    </font>
    <font>
      <b/>
      <sz val="10.5"/>
      <color theme="9" tint="-0.249977111117893"/>
      <name val="宋体"/>
      <family val="3"/>
      <charset val="134"/>
    </font>
    <font>
      <b/>
      <sz val="11"/>
      <name val="微软雅黑"/>
      <family val="2"/>
      <charset val="134"/>
    </font>
    <font>
      <sz val="10.5"/>
      <color theme="1"/>
      <name val="微软雅黑"/>
      <family val="2"/>
      <charset val="134"/>
    </font>
    <font>
      <b/>
      <sz val="10.5"/>
      <color theme="9" tint="-0.249977111117893"/>
      <name val="微软雅黑"/>
      <family val="2"/>
      <charset val="134"/>
    </font>
    <font>
      <sz val="10"/>
      <name val="Arial"/>
      <family val="2"/>
    </font>
    <font>
      <sz val="10"/>
      <name val="宋体"/>
      <family val="3"/>
      <charset val="134"/>
    </font>
    <font>
      <sz val="9"/>
      <name val="Calibri"/>
      <family val="2"/>
      <scheme val="minor"/>
    </font>
    <font>
      <sz val="11"/>
      <color theme="1"/>
      <name val="宋体"/>
      <family val="3"/>
      <charset val="134"/>
    </font>
    <font>
      <sz val="11"/>
      <name val="Arial"/>
      <family val="2"/>
    </font>
    <font>
      <sz val="10.5"/>
      <color theme="1"/>
      <name val="宋体"/>
      <family val="3"/>
      <charset val="134"/>
    </font>
  </fonts>
  <fills count="5">
    <fill>
      <patternFill patternType="none"/>
    </fill>
    <fill>
      <patternFill patternType="gray125"/>
    </fill>
    <fill>
      <patternFill patternType="solid">
        <fgColor theme="0" tint="-4.9989318521683403E-2"/>
        <bgColor indexed="64"/>
      </patternFill>
    </fill>
    <fill>
      <patternFill patternType="solid">
        <fgColor theme="9" tint="0.39997558519241921"/>
        <bgColor indexed="64"/>
      </patternFill>
    </fill>
    <fill>
      <patternFill patternType="solid">
        <fgColor theme="9" tint="0.79998168889431442"/>
        <bgColor indexed="64"/>
      </patternFill>
    </fill>
  </fills>
  <borders count="46">
    <border>
      <left/>
      <right/>
      <top/>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hair">
        <color indexed="64"/>
      </left>
      <right style="dashed">
        <color indexed="64"/>
      </right>
      <top style="thin">
        <color indexed="64"/>
      </top>
      <bottom style="thin">
        <color indexed="64"/>
      </bottom>
      <diagonal/>
    </border>
    <border>
      <left style="hair">
        <color indexed="64"/>
      </left>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right style="hair">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9" fontId="2" fillId="0" borderId="0" applyFont="0" applyFill="0" applyBorder="0" applyAlignment="0" applyProtection="0"/>
    <xf numFmtId="43" fontId="2" fillId="0" borderId="0" applyFont="0" applyFill="0" applyBorder="0" applyAlignment="0" applyProtection="0"/>
  </cellStyleXfs>
  <cellXfs count="200">
    <xf numFmtId="0" fontId="0" fillId="0" borderId="0" xfId="0"/>
    <xf numFmtId="3" fontId="4" fillId="2" borderId="3" xfId="0" applyNumberFormat="1" applyFont="1" applyFill="1" applyBorder="1" applyAlignment="1">
      <alignment horizontal="left" vertical="center"/>
    </xf>
    <xf numFmtId="0" fontId="5" fillId="0" borderId="1" xfId="0" applyFont="1" applyBorder="1" applyAlignment="1">
      <alignment vertical="center"/>
    </xf>
    <xf numFmtId="0" fontId="3" fillId="2" borderId="12" xfId="0" applyFont="1" applyFill="1" applyBorder="1" applyAlignment="1">
      <alignment horizontal="center" vertical="center"/>
    </xf>
    <xf numFmtId="0" fontId="5" fillId="0" borderId="0" xfId="0" applyFont="1" applyBorder="1" applyAlignment="1">
      <alignment vertical="center"/>
    </xf>
    <xf numFmtId="0" fontId="5" fillId="2" borderId="8" xfId="0" applyFont="1" applyFill="1" applyBorder="1" applyAlignment="1">
      <alignment horizontal="center" vertical="center"/>
    </xf>
    <xf numFmtId="0" fontId="5" fillId="2" borderId="9" xfId="0" applyFont="1" applyFill="1" applyBorder="1" applyAlignment="1">
      <alignment vertical="center"/>
    </xf>
    <xf numFmtId="164" fontId="5" fillId="0" borderId="9" xfId="0" applyNumberFormat="1" applyFont="1" applyBorder="1" applyAlignment="1">
      <alignment vertical="center"/>
    </xf>
    <xf numFmtId="10" fontId="5" fillId="0" borderId="9" xfId="0" applyNumberFormat="1" applyFont="1" applyBorder="1" applyAlignment="1">
      <alignment vertical="center"/>
    </xf>
    <xf numFmtId="165" fontId="5" fillId="0" borderId="9" xfId="1" applyNumberFormat="1" applyFont="1" applyBorder="1" applyAlignment="1">
      <alignment vertical="center"/>
    </xf>
    <xf numFmtId="9" fontId="5" fillId="0" borderId="10" xfId="0" applyNumberFormat="1" applyFont="1" applyBorder="1" applyAlignment="1">
      <alignment horizontal="left" vertical="center" wrapText="1"/>
    </xf>
    <xf numFmtId="0" fontId="5" fillId="2" borderId="5" xfId="0" applyFont="1" applyFill="1" applyBorder="1" applyAlignment="1">
      <alignment horizontal="center" vertical="center"/>
    </xf>
    <xf numFmtId="0" fontId="5" fillId="2" borderId="6" xfId="0" applyFont="1" applyFill="1" applyBorder="1" applyAlignment="1">
      <alignment vertical="center"/>
    </xf>
    <xf numFmtId="164" fontId="5" fillId="0" borderId="6" xfId="0" applyNumberFormat="1" applyFont="1" applyBorder="1" applyAlignment="1">
      <alignment vertical="center"/>
    </xf>
    <xf numFmtId="10" fontId="5" fillId="0" borderId="6" xfId="0" applyNumberFormat="1" applyFont="1" applyBorder="1" applyAlignment="1">
      <alignment vertical="center"/>
    </xf>
    <xf numFmtId="165" fontId="5" fillId="0" borderId="6" xfId="1" applyNumberFormat="1" applyFont="1" applyBorder="1" applyAlignment="1">
      <alignment vertical="center"/>
    </xf>
    <xf numFmtId="0" fontId="5" fillId="0" borderId="7" xfId="0" applyFont="1" applyBorder="1" applyAlignment="1">
      <alignment horizontal="left" vertical="center" wrapText="1"/>
    </xf>
    <xf numFmtId="0" fontId="5" fillId="2" borderId="14" xfId="0" applyFont="1" applyFill="1" applyBorder="1" applyAlignment="1">
      <alignment horizontal="center" vertical="center"/>
    </xf>
    <xf numFmtId="0" fontId="5" fillId="2" borderId="15" xfId="0" applyFont="1" applyFill="1" applyBorder="1" applyAlignment="1">
      <alignment vertical="center"/>
    </xf>
    <xf numFmtId="164" fontId="5" fillId="0" borderId="15" xfId="0" applyNumberFormat="1" applyFont="1" applyBorder="1" applyAlignment="1">
      <alignment vertical="center"/>
    </xf>
    <xf numFmtId="10" fontId="5" fillId="0" borderId="15" xfId="0" applyNumberFormat="1" applyFont="1" applyBorder="1" applyAlignment="1">
      <alignment vertical="center"/>
    </xf>
    <xf numFmtId="165" fontId="5" fillId="0" borderId="15" xfId="1" applyNumberFormat="1" applyFont="1" applyBorder="1" applyAlignment="1">
      <alignment vertical="center"/>
    </xf>
    <xf numFmtId="9" fontId="5" fillId="0" borderId="16" xfId="0" applyNumberFormat="1" applyFont="1" applyBorder="1" applyAlignment="1">
      <alignment horizontal="left" vertical="center" wrapText="1"/>
    </xf>
    <xf numFmtId="0" fontId="5" fillId="0" borderId="17" xfId="0" applyFont="1" applyBorder="1" applyAlignment="1">
      <alignment horizontal="left" vertical="center" wrapText="1"/>
    </xf>
    <xf numFmtId="0" fontId="6" fillId="0" borderId="0" xfId="0" applyFont="1" applyBorder="1" applyAlignment="1">
      <alignment vertical="center"/>
    </xf>
    <xf numFmtId="0" fontId="5" fillId="0" borderId="0" xfId="0" applyFont="1" applyBorder="1" applyAlignment="1">
      <alignment vertical="center" wrapText="1"/>
    </xf>
    <xf numFmtId="3" fontId="4" fillId="4" borderId="3" xfId="0" applyNumberFormat="1" applyFont="1" applyFill="1" applyBorder="1" applyAlignment="1">
      <alignment horizontal="left" vertical="center"/>
    </xf>
    <xf numFmtId="0" fontId="3" fillId="4" borderId="12" xfId="0" applyFont="1" applyFill="1" applyBorder="1" applyAlignment="1">
      <alignment horizontal="center" vertical="center"/>
    </xf>
    <xf numFmtId="165" fontId="9" fillId="0" borderId="18" xfId="0" applyNumberFormat="1" applyFont="1" applyBorder="1" applyAlignment="1">
      <alignment vertical="center"/>
    </xf>
    <xf numFmtId="42" fontId="5" fillId="0" borderId="9" xfId="0" applyNumberFormat="1" applyFont="1" applyBorder="1" applyAlignment="1">
      <alignment vertical="center"/>
    </xf>
    <xf numFmtId="42" fontId="5" fillId="0" borderId="6" xfId="0" applyNumberFormat="1" applyFont="1" applyBorder="1" applyAlignment="1">
      <alignment vertical="center"/>
    </xf>
    <xf numFmtId="42" fontId="5" fillId="0" borderId="15" xfId="0" applyNumberFormat="1" applyFont="1" applyBorder="1" applyAlignment="1">
      <alignment vertical="center"/>
    </xf>
    <xf numFmtId="0" fontId="10" fillId="0" borderId="0" xfId="0" applyFont="1" applyBorder="1" applyAlignment="1">
      <alignment vertical="center"/>
    </xf>
    <xf numFmtId="0" fontId="5" fillId="2" borderId="22" xfId="0" applyFont="1" applyFill="1" applyBorder="1" applyAlignment="1">
      <alignment horizontal="center" vertical="center"/>
    </xf>
    <xf numFmtId="0" fontId="5" fillId="2" borderId="23" xfId="0" applyFont="1" applyFill="1" applyBorder="1" applyAlignment="1">
      <alignment vertical="center"/>
    </xf>
    <xf numFmtId="42" fontId="5" fillId="0" borderId="23" xfId="0" applyNumberFormat="1" applyFont="1" applyBorder="1" applyAlignment="1">
      <alignment vertical="center"/>
    </xf>
    <xf numFmtId="9" fontId="5" fillId="0" borderId="24" xfId="0" applyNumberFormat="1" applyFont="1" applyBorder="1" applyAlignment="1">
      <alignment horizontal="left" vertical="center" wrapText="1"/>
    </xf>
    <xf numFmtId="0" fontId="3" fillId="2" borderId="21" xfId="0" applyFont="1" applyFill="1" applyBorder="1" applyAlignment="1">
      <alignment horizontal="center" vertical="center"/>
    </xf>
    <xf numFmtId="166" fontId="5" fillId="0" borderId="0" xfId="2" applyNumberFormat="1" applyFont="1" applyBorder="1" applyAlignment="1">
      <alignment vertical="center"/>
    </xf>
    <xf numFmtId="3" fontId="5" fillId="0" borderId="26" xfId="0" applyNumberFormat="1" applyFont="1" applyBorder="1" applyAlignment="1">
      <alignment horizontal="right" vertical="center" wrapText="1" indent="1"/>
    </xf>
    <xf numFmtId="3" fontId="5" fillId="0" borderId="27" xfId="0" applyNumberFormat="1" applyFont="1" applyBorder="1" applyAlignment="1">
      <alignment horizontal="right" vertical="center" wrapText="1" indent="1"/>
    </xf>
    <xf numFmtId="0" fontId="5" fillId="0" borderId="27" xfId="0" applyFont="1" applyBorder="1" applyAlignment="1">
      <alignment horizontal="right" vertical="center" wrapText="1" indent="1"/>
    </xf>
    <xf numFmtId="0" fontId="5" fillId="0" borderId="26" xfId="0" applyFont="1" applyBorder="1" applyAlignment="1">
      <alignment horizontal="right" vertical="center" wrapText="1" indent="1"/>
    </xf>
    <xf numFmtId="166" fontId="5" fillId="0" borderId="24" xfId="2" applyNumberFormat="1" applyFont="1" applyBorder="1" applyAlignment="1">
      <alignment horizontal="right" vertical="center" wrapText="1" indent="1"/>
    </xf>
    <xf numFmtId="166" fontId="5" fillId="0" borderId="28" xfId="2" applyNumberFormat="1" applyFont="1" applyBorder="1" applyAlignment="1">
      <alignment horizontal="right" vertical="center" wrapText="1" indent="1"/>
    </xf>
    <xf numFmtId="3" fontId="5" fillId="0" borderId="24" xfId="0" applyNumberFormat="1" applyFont="1" applyBorder="1" applyAlignment="1">
      <alignment horizontal="right" vertical="center" wrapText="1" indent="1"/>
    </xf>
    <xf numFmtId="3" fontId="5" fillId="0" borderId="30" xfId="0" applyNumberFormat="1" applyFont="1" applyBorder="1" applyAlignment="1">
      <alignment horizontal="right" vertical="center" wrapText="1" indent="1"/>
    </xf>
    <xf numFmtId="0" fontId="5" fillId="0" borderId="30" xfId="0" applyFont="1" applyBorder="1" applyAlignment="1">
      <alignment horizontal="right" vertical="center" wrapText="1" indent="1"/>
    </xf>
    <xf numFmtId="0" fontId="5" fillId="0" borderId="24" xfId="0" applyFont="1" applyBorder="1" applyAlignment="1">
      <alignment horizontal="right" vertical="center" wrapText="1" indent="1"/>
    </xf>
    <xf numFmtId="166" fontId="5" fillId="0" borderId="29" xfId="2" applyNumberFormat="1" applyFont="1" applyBorder="1" applyAlignment="1">
      <alignment vertical="center"/>
    </xf>
    <xf numFmtId="0" fontId="3" fillId="4" borderId="19" xfId="0" applyFont="1" applyFill="1" applyBorder="1" applyAlignment="1">
      <alignment horizontal="center" vertical="center"/>
    </xf>
    <xf numFmtId="0" fontId="3" fillId="4" borderId="19" xfId="0" applyFont="1" applyFill="1" applyBorder="1" applyAlignment="1">
      <alignment horizontal="center" vertical="center"/>
    </xf>
    <xf numFmtId="165" fontId="12" fillId="0" borderId="18" xfId="0" applyNumberFormat="1" applyFont="1" applyBorder="1" applyAlignment="1">
      <alignment vertical="center"/>
    </xf>
    <xf numFmtId="42" fontId="5" fillId="0" borderId="24" xfId="0" applyNumberFormat="1" applyFont="1" applyBorder="1" applyAlignment="1">
      <alignment horizontal="left" vertical="center" indent="3"/>
    </xf>
    <xf numFmtId="42" fontId="5" fillId="0" borderId="23" xfId="0" applyNumberFormat="1" applyFont="1" applyBorder="1" applyAlignment="1">
      <alignment horizontal="left" vertical="center" indent="3"/>
    </xf>
    <xf numFmtId="0" fontId="3" fillId="0" borderId="0" xfId="0" applyFont="1"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3" fillId="0" borderId="0" xfId="0" applyFont="1" applyAlignment="1">
      <alignment vertical="center" wrapText="1"/>
    </xf>
    <xf numFmtId="0" fontId="13" fillId="4" borderId="19" xfId="0" applyFont="1" applyFill="1" applyBorder="1" applyAlignment="1">
      <alignment horizontal="center" vertical="center"/>
    </xf>
    <xf numFmtId="0" fontId="13" fillId="4" borderId="19" xfId="0" applyFont="1" applyFill="1" applyBorder="1" applyAlignment="1">
      <alignment horizontal="center" vertical="center"/>
    </xf>
    <xf numFmtId="0" fontId="13" fillId="2" borderId="21" xfId="0" applyFont="1" applyFill="1" applyBorder="1" applyAlignment="1">
      <alignment horizontal="center" vertical="center"/>
    </xf>
    <xf numFmtId="0" fontId="13" fillId="0" borderId="0" xfId="0" applyFont="1" applyBorder="1" applyAlignment="1">
      <alignment vertical="center" wrapText="1"/>
    </xf>
    <xf numFmtId="0" fontId="15" fillId="2" borderId="22" xfId="0" applyFont="1" applyFill="1" applyBorder="1" applyAlignment="1">
      <alignment horizontal="center" vertical="center"/>
    </xf>
    <xf numFmtId="0" fontId="15" fillId="2" borderId="23" xfId="0" applyFont="1" applyFill="1" applyBorder="1" applyAlignment="1">
      <alignment vertical="center"/>
    </xf>
    <xf numFmtId="42" fontId="15" fillId="0" borderId="23" xfId="0" applyNumberFormat="1" applyFont="1" applyBorder="1" applyAlignment="1">
      <alignment horizontal="left" vertical="center" indent="3"/>
    </xf>
    <xf numFmtId="42" fontId="15" fillId="0" borderId="24" xfId="0" applyNumberFormat="1" applyFont="1" applyBorder="1" applyAlignment="1">
      <alignment horizontal="left" vertical="center" indent="3"/>
    </xf>
    <xf numFmtId="165" fontId="15" fillId="0" borderId="18" xfId="0" applyNumberFormat="1" applyFont="1" applyBorder="1" applyAlignment="1">
      <alignment vertical="center"/>
    </xf>
    <xf numFmtId="9" fontId="15" fillId="0" borderId="24" xfId="0" applyNumberFormat="1" applyFont="1" applyBorder="1" applyAlignment="1">
      <alignment horizontal="left" vertical="center" wrapText="1"/>
    </xf>
    <xf numFmtId="166" fontId="15" fillId="0" borderId="28" xfId="2" applyNumberFormat="1" applyFont="1" applyBorder="1" applyAlignment="1">
      <alignment horizontal="right" vertical="center" wrapText="1" indent="1"/>
    </xf>
    <xf numFmtId="3" fontId="15" fillId="0" borderId="26" xfId="0" applyNumberFormat="1" applyFont="1" applyBorder="1" applyAlignment="1">
      <alignment horizontal="right" vertical="center" wrapText="1" indent="1"/>
    </xf>
    <xf numFmtId="3" fontId="15" fillId="0" borderId="24" xfId="0" applyNumberFormat="1" applyFont="1" applyBorder="1" applyAlignment="1">
      <alignment horizontal="right" vertical="center" wrapText="1" indent="1"/>
    </xf>
    <xf numFmtId="3" fontId="15" fillId="0" borderId="27" xfId="0" applyNumberFormat="1" applyFont="1" applyBorder="1" applyAlignment="1">
      <alignment horizontal="right" vertical="center" wrapText="1" indent="1"/>
    </xf>
    <xf numFmtId="3" fontId="15" fillId="0" borderId="30" xfId="0" applyNumberFormat="1" applyFont="1" applyBorder="1" applyAlignment="1">
      <alignment horizontal="right" vertical="center" wrapText="1" indent="1"/>
    </xf>
    <xf numFmtId="0" fontId="15" fillId="0" borderId="27" xfId="0" applyFont="1" applyBorder="1" applyAlignment="1">
      <alignment horizontal="right" vertical="center" wrapText="1" indent="1"/>
    </xf>
    <xf numFmtId="0" fontId="15" fillId="0" borderId="30" xfId="0" applyFont="1" applyBorder="1" applyAlignment="1">
      <alignment horizontal="right" vertical="center" wrapText="1" indent="1"/>
    </xf>
    <xf numFmtId="0" fontId="15" fillId="0" borderId="26" xfId="0" applyFont="1" applyBorder="1" applyAlignment="1">
      <alignment horizontal="right" vertical="center" wrapText="1" indent="1"/>
    </xf>
    <xf numFmtId="0" fontId="15" fillId="0" borderId="24" xfId="0" applyFont="1" applyBorder="1" applyAlignment="1">
      <alignment horizontal="right" vertical="center" wrapText="1" indent="1"/>
    </xf>
    <xf numFmtId="165" fontId="5" fillId="0" borderId="0" xfId="1" applyNumberFormat="1" applyFont="1" applyBorder="1" applyAlignment="1">
      <alignment vertical="center"/>
    </xf>
    <xf numFmtId="0" fontId="13" fillId="4" borderId="19" xfId="0" applyFont="1" applyFill="1" applyBorder="1" applyAlignment="1">
      <alignment horizontal="center" vertical="center"/>
    </xf>
    <xf numFmtId="0" fontId="13" fillId="0" borderId="34" xfId="0" applyFont="1" applyBorder="1" applyAlignment="1">
      <alignment vertical="center" wrapText="1"/>
    </xf>
    <xf numFmtId="165" fontId="5" fillId="0" borderId="24" xfId="1" applyNumberFormat="1" applyFont="1" applyBorder="1" applyAlignment="1">
      <alignment vertical="center"/>
    </xf>
    <xf numFmtId="0" fontId="13" fillId="4" borderId="3" xfId="0" applyFont="1" applyFill="1" applyBorder="1" applyAlignment="1">
      <alignment vertical="center" wrapText="1"/>
    </xf>
    <xf numFmtId="0" fontId="13" fillId="4" borderId="32" xfId="0" applyFont="1" applyFill="1" applyBorder="1" applyAlignment="1">
      <alignment vertical="center" wrapText="1"/>
    </xf>
    <xf numFmtId="0" fontId="13" fillId="2" borderId="18" xfId="0" applyFont="1" applyFill="1" applyBorder="1" applyAlignment="1">
      <alignment horizontal="center" vertical="center"/>
    </xf>
    <xf numFmtId="0" fontId="13" fillId="0" borderId="18" xfId="0" applyFont="1" applyBorder="1" applyAlignment="1">
      <alignment vertical="center" wrapText="1"/>
    </xf>
    <xf numFmtId="166" fontId="15" fillId="0" borderId="18" xfId="2" applyNumberFormat="1" applyFont="1" applyBorder="1" applyAlignment="1">
      <alignment horizontal="right" vertical="center" wrapText="1" indent="1"/>
    </xf>
    <xf numFmtId="3" fontId="15" fillId="0" borderId="18" xfId="0" applyNumberFormat="1" applyFont="1" applyBorder="1" applyAlignment="1">
      <alignment horizontal="right" vertical="center" wrapText="1" indent="1"/>
    </xf>
    <xf numFmtId="165" fontId="5" fillId="0" borderId="18" xfId="1" applyNumberFormat="1" applyFont="1" applyBorder="1" applyAlignment="1">
      <alignment vertical="center"/>
    </xf>
    <xf numFmtId="0" fontId="15" fillId="0" borderId="18" xfId="0" applyFont="1" applyBorder="1" applyAlignment="1">
      <alignment horizontal="right" vertical="center" wrapText="1" indent="1"/>
    </xf>
    <xf numFmtId="0" fontId="13" fillId="4" borderId="3" xfId="0" applyFont="1" applyFill="1" applyBorder="1" applyAlignment="1">
      <alignment horizontal="center" vertical="center" wrapText="1"/>
    </xf>
    <xf numFmtId="0" fontId="13" fillId="4" borderId="19" xfId="0" applyFont="1" applyFill="1" applyBorder="1" applyAlignment="1">
      <alignment horizontal="center" vertical="center"/>
    </xf>
    <xf numFmtId="0" fontId="13" fillId="4" borderId="32" xfId="0" applyFont="1" applyFill="1" applyBorder="1" applyAlignment="1">
      <alignment horizontal="center" vertical="center" wrapText="1"/>
    </xf>
    <xf numFmtId="0" fontId="13" fillId="4" borderId="20" xfId="0" applyFont="1" applyFill="1" applyBorder="1" applyAlignment="1">
      <alignment horizontal="center" vertical="center"/>
    </xf>
    <xf numFmtId="42" fontId="15" fillId="0" borderId="35" xfId="0" applyNumberFormat="1" applyFont="1" applyBorder="1" applyAlignment="1">
      <alignment horizontal="left" vertical="center" indent="3"/>
    </xf>
    <xf numFmtId="0" fontId="13" fillId="2" borderId="18"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18" xfId="0" applyFont="1" applyFill="1" applyBorder="1" applyAlignment="1">
      <alignment vertical="center"/>
    </xf>
    <xf numFmtId="0" fontId="13" fillId="4" borderId="4" xfId="0" applyFont="1" applyFill="1" applyBorder="1" applyAlignment="1">
      <alignment vertical="center" wrapText="1"/>
    </xf>
    <xf numFmtId="165" fontId="15" fillId="0" borderId="36" xfId="0" applyNumberFormat="1" applyFont="1" applyBorder="1" applyAlignment="1">
      <alignment vertical="center"/>
    </xf>
    <xf numFmtId="0" fontId="13" fillId="2" borderId="37" xfId="0" applyFont="1" applyFill="1" applyBorder="1" applyAlignment="1">
      <alignment horizontal="center" vertical="center"/>
    </xf>
    <xf numFmtId="166" fontId="15" fillId="0" borderId="37" xfId="2" applyNumberFormat="1" applyFont="1" applyBorder="1" applyAlignment="1">
      <alignment horizontal="right" vertical="center" wrapText="1" indent="1"/>
    </xf>
    <xf numFmtId="9" fontId="15" fillId="0" borderId="18" xfId="0" applyNumberFormat="1" applyFont="1" applyBorder="1" applyAlignment="1">
      <alignment horizontal="left" vertical="center" wrapText="1"/>
    </xf>
    <xf numFmtId="0" fontId="13" fillId="4" borderId="3" xfId="0" applyFont="1" applyFill="1" applyBorder="1" applyAlignment="1">
      <alignment horizontal="center" vertical="center" wrapText="1"/>
    </xf>
    <xf numFmtId="0" fontId="13" fillId="4" borderId="19" xfId="0" applyFont="1" applyFill="1" applyBorder="1" applyAlignment="1">
      <alignment horizontal="center" vertical="center"/>
    </xf>
    <xf numFmtId="0" fontId="13" fillId="4" borderId="32" xfId="0" applyFont="1" applyFill="1" applyBorder="1" applyAlignment="1">
      <alignment horizontal="center" vertical="center" wrapText="1"/>
    </xf>
    <xf numFmtId="0" fontId="13" fillId="2" borderId="18" xfId="0" applyFont="1" applyFill="1" applyBorder="1" applyAlignment="1">
      <alignment horizontal="center" vertical="center"/>
    </xf>
    <xf numFmtId="0" fontId="13" fillId="4" borderId="38" xfId="0" applyFont="1" applyFill="1" applyBorder="1" applyAlignment="1">
      <alignment horizontal="center" vertical="center"/>
    </xf>
    <xf numFmtId="0" fontId="13" fillId="4" borderId="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19" xfId="0" applyFont="1" applyFill="1" applyBorder="1" applyAlignment="1">
      <alignment horizontal="center" vertical="center"/>
    </xf>
    <xf numFmtId="0" fontId="13" fillId="4" borderId="32" xfId="0" applyFont="1" applyFill="1" applyBorder="1" applyAlignment="1">
      <alignment horizontal="center" vertical="center" wrapText="1"/>
    </xf>
    <xf numFmtId="0" fontId="13" fillId="2" borderId="18" xfId="0" applyFont="1" applyFill="1" applyBorder="1" applyAlignment="1">
      <alignment horizontal="center" vertical="center"/>
    </xf>
    <xf numFmtId="0" fontId="13" fillId="4" borderId="3" xfId="0" applyFont="1" applyFill="1" applyBorder="1" applyAlignment="1">
      <alignment horizontal="center" vertical="center" wrapText="1"/>
    </xf>
    <xf numFmtId="0" fontId="13" fillId="4" borderId="19" xfId="0" applyFont="1" applyFill="1" applyBorder="1" applyAlignment="1">
      <alignment horizontal="center" vertical="center"/>
    </xf>
    <xf numFmtId="0" fontId="13" fillId="4" borderId="32" xfId="0" applyFont="1" applyFill="1" applyBorder="1" applyAlignment="1">
      <alignment horizontal="center" vertical="center" wrapText="1"/>
    </xf>
    <xf numFmtId="0" fontId="13" fillId="2" borderId="18" xfId="0" applyFont="1" applyFill="1" applyBorder="1" applyAlignment="1">
      <alignment horizontal="center" vertical="center"/>
    </xf>
    <xf numFmtId="0" fontId="20" fillId="0" borderId="0" xfId="0" applyFont="1" applyBorder="1" applyAlignment="1">
      <alignment vertical="center"/>
    </xf>
    <xf numFmtId="167" fontId="9" fillId="0" borderId="35" xfId="2" applyNumberFormat="1" applyFont="1" applyBorder="1" applyAlignment="1">
      <alignment horizontal="right" vertical="center"/>
    </xf>
    <xf numFmtId="167" fontId="9" fillId="0" borderId="23" xfId="2" applyNumberFormat="1" applyFont="1" applyBorder="1" applyAlignment="1">
      <alignment horizontal="right" vertical="center"/>
    </xf>
    <xf numFmtId="167" fontId="9" fillId="0" borderId="24" xfId="2" applyNumberFormat="1" applyFont="1" applyBorder="1" applyAlignment="1">
      <alignment horizontal="right" vertical="center"/>
    </xf>
    <xf numFmtId="166" fontId="9" fillId="0" borderId="37" xfId="2" applyNumberFormat="1" applyFont="1" applyBorder="1" applyAlignment="1">
      <alignment horizontal="right" vertical="center" wrapText="1" indent="1"/>
    </xf>
    <xf numFmtId="166" fontId="9" fillId="0" borderId="18" xfId="2" applyNumberFormat="1" applyFont="1" applyBorder="1" applyAlignment="1">
      <alignment horizontal="right" vertical="center" wrapText="1" indent="1"/>
    </xf>
    <xf numFmtId="3" fontId="9" fillId="0" borderId="18" xfId="0" applyNumberFormat="1" applyFont="1" applyBorder="1" applyAlignment="1">
      <alignment horizontal="right" vertical="center" wrapText="1" indent="1"/>
    </xf>
    <xf numFmtId="0" fontId="9" fillId="0" borderId="18" xfId="0" applyFont="1" applyBorder="1" applyAlignment="1">
      <alignment horizontal="right" vertical="center" wrapText="1" indent="1"/>
    </xf>
    <xf numFmtId="0" fontId="13" fillId="3" borderId="1" xfId="0" applyFont="1" applyFill="1" applyBorder="1" applyAlignment="1">
      <alignment horizontal="center" vertical="center" wrapText="1"/>
    </xf>
    <xf numFmtId="0" fontId="13" fillId="2" borderId="18" xfId="0" applyFont="1" applyFill="1" applyBorder="1" applyAlignment="1">
      <alignment horizontal="center" vertical="center"/>
    </xf>
    <xf numFmtId="9" fontId="5" fillId="0" borderId="18" xfId="0" applyNumberFormat="1" applyFont="1" applyBorder="1" applyAlignment="1">
      <alignment horizontal="left" vertical="center" wrapText="1"/>
    </xf>
    <xf numFmtId="0" fontId="13" fillId="3" borderId="1" xfId="0" applyFont="1" applyFill="1" applyBorder="1" applyAlignment="1">
      <alignment horizontal="center" vertical="center" wrapText="1"/>
    </xf>
    <xf numFmtId="0" fontId="13" fillId="2" borderId="18" xfId="0" applyFont="1" applyFill="1" applyBorder="1" applyAlignment="1">
      <alignment horizontal="center" vertical="center"/>
    </xf>
    <xf numFmtId="0" fontId="13" fillId="4" borderId="39" xfId="0" applyFont="1" applyFill="1" applyBorder="1" applyAlignment="1">
      <alignment horizontal="center" vertical="center"/>
    </xf>
    <xf numFmtId="0" fontId="13" fillId="4" borderId="9" xfId="0" applyFont="1" applyFill="1" applyBorder="1" applyAlignment="1">
      <alignment horizontal="center" vertical="center" wrapText="1"/>
    </xf>
    <xf numFmtId="0" fontId="13" fillId="4" borderId="38" xfId="0" applyFont="1" applyFill="1" applyBorder="1" applyAlignment="1">
      <alignment horizontal="center" vertical="center" wrapText="1"/>
    </xf>
    <xf numFmtId="0" fontId="13" fillId="4" borderId="10" xfId="0" applyFont="1" applyFill="1" applyBorder="1" applyAlignment="1">
      <alignment horizontal="center" vertical="center" wrapText="1"/>
    </xf>
    <xf numFmtId="3" fontId="14" fillId="4" borderId="42" xfId="0" applyNumberFormat="1" applyFont="1" applyFill="1" applyBorder="1" applyAlignment="1">
      <alignment horizontal="center" vertical="center"/>
    </xf>
    <xf numFmtId="3" fontId="14" fillId="4" borderId="43" xfId="0" applyNumberFormat="1" applyFont="1" applyFill="1" applyBorder="1" applyAlignment="1">
      <alignment horizontal="center" vertical="center"/>
    </xf>
    <xf numFmtId="0" fontId="13" fillId="3" borderId="1" xfId="0" applyFont="1" applyFill="1" applyBorder="1" applyAlignment="1">
      <alignment horizontal="centerContinuous" vertical="center" wrapText="1"/>
    </xf>
    <xf numFmtId="0" fontId="13" fillId="0" borderId="18" xfId="0" applyFont="1" applyBorder="1" applyAlignment="1">
      <alignment horizontal="center" vertical="center" wrapText="1"/>
    </xf>
    <xf numFmtId="167" fontId="9" fillId="0" borderId="27" xfId="2" applyNumberFormat="1" applyFont="1" applyBorder="1" applyAlignment="1">
      <alignment horizontal="right" vertical="center"/>
    </xf>
    <xf numFmtId="167" fontId="9" fillId="0" borderId="18" xfId="2" applyNumberFormat="1" applyFont="1" applyBorder="1" applyAlignment="1">
      <alignment horizontal="right" vertical="center"/>
    </xf>
    <xf numFmtId="0" fontId="28" fillId="0" borderId="18" xfId="0" applyFont="1" applyFill="1" applyBorder="1" applyAlignment="1">
      <alignment vertical="top" wrapText="1"/>
    </xf>
    <xf numFmtId="0" fontId="28" fillId="0" borderId="18" xfId="0" applyFont="1" applyFill="1" applyBorder="1" applyAlignment="1">
      <alignment vertical="center" wrapText="1"/>
    </xf>
    <xf numFmtId="0" fontId="13" fillId="3" borderId="1" xfId="0" applyFont="1" applyFill="1" applyBorder="1" applyAlignment="1">
      <alignment horizontal="center" vertical="center" wrapText="1"/>
    </xf>
    <xf numFmtId="0" fontId="13" fillId="2" borderId="18" xfId="0" applyFont="1" applyFill="1" applyBorder="1" applyAlignment="1">
      <alignment horizontal="center" vertical="center"/>
    </xf>
    <xf numFmtId="167" fontId="9" fillId="0" borderId="37" xfId="2" applyNumberFormat="1" applyFont="1" applyBorder="1" applyAlignment="1">
      <alignment horizontal="right" vertical="center"/>
    </xf>
    <xf numFmtId="167" fontId="9" fillId="0" borderId="44" xfId="2" applyNumberFormat="1" applyFont="1" applyBorder="1" applyAlignment="1">
      <alignment horizontal="right" vertical="center"/>
    </xf>
    <xf numFmtId="0" fontId="14" fillId="4" borderId="18" xfId="0" applyNumberFormat="1" applyFont="1" applyFill="1" applyBorder="1" applyAlignment="1">
      <alignment horizontal="center" vertical="center"/>
    </xf>
    <xf numFmtId="0" fontId="31" fillId="2" borderId="18" xfId="0" applyFont="1" applyFill="1" applyBorder="1" applyAlignment="1">
      <alignment vertical="center"/>
    </xf>
    <xf numFmtId="165" fontId="32" fillId="0" borderId="18" xfId="0" applyNumberFormat="1" applyFont="1" applyBorder="1" applyAlignment="1">
      <alignment vertical="center"/>
    </xf>
    <xf numFmtId="167" fontId="9" fillId="0" borderId="37" xfId="2" applyNumberFormat="1" applyFont="1" applyBorder="1" applyAlignment="1">
      <alignment horizontal="right" vertical="center" wrapText="1"/>
    </xf>
    <xf numFmtId="3" fontId="31" fillId="0" borderId="18" xfId="0" applyNumberFormat="1" applyFont="1" applyBorder="1" applyAlignment="1">
      <alignment horizontal="left" vertical="center" wrapText="1" indent="1"/>
    </xf>
    <xf numFmtId="164" fontId="9" fillId="0" borderId="18" xfId="0" applyNumberFormat="1" applyFont="1" applyBorder="1" applyAlignment="1">
      <alignment horizontal="right" vertical="center" wrapText="1" indent="1"/>
    </xf>
    <xf numFmtId="0" fontId="3" fillId="3" borderId="4"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1"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2"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19" xfId="0" applyFont="1" applyFill="1" applyBorder="1" applyAlignment="1">
      <alignment horizontal="center" vertical="center"/>
    </xf>
    <xf numFmtId="0" fontId="3" fillId="2" borderId="19" xfId="0" applyFont="1" applyFill="1" applyBorder="1" applyAlignment="1">
      <alignment horizontal="center" vertical="center"/>
    </xf>
    <xf numFmtId="0" fontId="3" fillId="3" borderId="3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20" xfId="0" applyFont="1" applyFill="1" applyBorder="1" applyAlignment="1">
      <alignment horizontal="center" vertical="center"/>
    </xf>
    <xf numFmtId="3" fontId="4" fillId="4" borderId="4" xfId="0" applyNumberFormat="1" applyFont="1" applyFill="1" applyBorder="1" applyAlignment="1">
      <alignment horizontal="center" vertical="center"/>
    </xf>
    <xf numFmtId="3" fontId="4" fillId="4" borderId="25" xfId="0" applyNumberFormat="1" applyFont="1" applyFill="1" applyBorder="1" applyAlignment="1">
      <alignment horizontal="center" vertical="center"/>
    </xf>
    <xf numFmtId="3" fontId="4" fillId="4" borderId="2" xfId="0" applyNumberFormat="1" applyFont="1" applyFill="1" applyBorder="1" applyAlignment="1">
      <alignment horizontal="center" vertical="center"/>
    </xf>
    <xf numFmtId="0" fontId="3" fillId="4" borderId="19"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19" xfId="0" applyFont="1" applyFill="1" applyBorder="1" applyAlignment="1">
      <alignment horizontal="center" vertical="center"/>
    </xf>
    <xf numFmtId="0" fontId="13" fillId="3" borderId="3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9" xfId="0" applyFont="1" applyFill="1" applyBorder="1" applyAlignment="1">
      <alignment horizontal="center" vertical="center"/>
    </xf>
    <xf numFmtId="0" fontId="13" fillId="4" borderId="19"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33" xfId="0" applyFont="1" applyFill="1" applyBorder="1" applyAlignment="1">
      <alignment horizontal="center" vertical="center" wrapText="1"/>
    </xf>
    <xf numFmtId="3" fontId="14" fillId="4" borderId="4" xfId="0" applyNumberFormat="1" applyFont="1" applyFill="1" applyBorder="1" applyAlignment="1">
      <alignment horizontal="center" vertical="center"/>
    </xf>
    <xf numFmtId="3" fontId="14" fillId="4" borderId="25" xfId="0" applyNumberFormat="1" applyFont="1" applyFill="1" applyBorder="1" applyAlignment="1">
      <alignment horizontal="center" vertical="center"/>
    </xf>
    <xf numFmtId="3" fontId="14" fillId="4" borderId="2" xfId="0" applyNumberFormat="1" applyFont="1" applyFill="1" applyBorder="1" applyAlignment="1">
      <alignment horizontal="center" vertical="center"/>
    </xf>
    <xf numFmtId="0" fontId="13" fillId="2" borderId="18" xfId="0" applyFont="1" applyFill="1" applyBorder="1" applyAlignment="1">
      <alignment horizontal="center" vertical="center"/>
    </xf>
    <xf numFmtId="3" fontId="14" fillId="4" borderId="1" xfId="0" applyNumberFormat="1" applyFont="1" applyFill="1" applyBorder="1" applyAlignment="1">
      <alignment horizontal="center" vertical="center"/>
    </xf>
    <xf numFmtId="3" fontId="14" fillId="4" borderId="45" xfId="0" applyNumberFormat="1" applyFont="1" applyFill="1" applyBorder="1" applyAlignment="1">
      <alignment horizontal="center" vertical="center"/>
    </xf>
    <xf numFmtId="3" fontId="14" fillId="4" borderId="40" xfId="0" applyNumberFormat="1" applyFont="1" applyFill="1" applyBorder="1" applyAlignment="1">
      <alignment horizontal="center" vertical="center"/>
    </xf>
    <xf numFmtId="3" fontId="14" fillId="4" borderId="41" xfId="0" applyNumberFormat="1" applyFont="1" applyFill="1" applyBorder="1" applyAlignment="1">
      <alignment horizontal="center" vertical="center"/>
    </xf>
    <xf numFmtId="0" fontId="14" fillId="4" borderId="18" xfId="0" applyNumberFormat="1" applyFont="1" applyFill="1" applyBorder="1" applyAlignment="1">
      <alignment horizontal="center" vertical="center"/>
    </xf>
    <xf numFmtId="0" fontId="13" fillId="2" borderId="36" xfId="0" applyFont="1" applyFill="1" applyBorder="1" applyAlignment="1">
      <alignment horizontal="center" vertical="center"/>
    </xf>
    <xf numFmtId="0" fontId="14" fillId="4" borderId="22" xfId="0" applyNumberFormat="1" applyFont="1" applyFill="1" applyBorder="1" applyAlignment="1">
      <alignment horizontal="center" vertical="center"/>
    </xf>
    <xf numFmtId="0" fontId="14" fillId="4" borderId="23" xfId="0" applyNumberFormat="1" applyFont="1" applyFill="1" applyBorder="1" applyAlignment="1">
      <alignment horizontal="center" vertical="center"/>
    </xf>
    <xf numFmtId="0" fontId="14" fillId="4" borderId="27" xfId="0" applyNumberFormat="1" applyFont="1" applyFill="1" applyBorder="1" applyAlignment="1">
      <alignment horizontal="center" vertical="center"/>
    </xf>
    <xf numFmtId="0" fontId="13" fillId="3" borderId="18" xfId="0" applyFont="1" applyFill="1" applyBorder="1" applyAlignment="1">
      <alignment horizontal="center" vertical="center" wrapText="1"/>
    </xf>
    <xf numFmtId="165" fontId="33" fillId="0" borderId="18" xfId="1" applyNumberFormat="1" applyFont="1" applyBorder="1" applyAlignment="1">
      <alignment vertical="center" wrapText="1"/>
    </xf>
  </cellXfs>
  <cellStyles count="3">
    <cellStyle name="百分比" xfId="1" builtinId="5"/>
    <cellStyle name="常规" xfId="0" builtinId="0"/>
    <cellStyle name="千位分隔" xfId="2" builtinId="3"/>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99CA7B"/>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zoomScale="85" zoomScaleNormal="85" workbookViewId="0">
      <pane xSplit="1" ySplit="2" topLeftCell="C3" activePane="bottomRight" state="frozen"/>
      <selection activeCell="U20" sqref="U20:U27"/>
      <selection pane="topRight" activeCell="U20" sqref="U20:U27"/>
      <selection pane="bottomLeft" activeCell="U20" sqref="U20:U27"/>
      <selection pane="bottomRight" activeCell="U20" sqref="U20:U27"/>
    </sheetView>
  </sheetViews>
  <sheetFormatPr defaultColWidth="9" defaultRowHeight="24.95" customHeight="1"/>
  <cols>
    <col min="1" max="1" width="5.140625" style="4" customWidth="1"/>
    <col min="2" max="2" width="8.5703125" style="4" bestFit="1" customWidth="1"/>
    <col min="3" max="3" width="25.85546875" style="4" bestFit="1" customWidth="1"/>
    <col min="4" max="4" width="12.42578125" style="4" customWidth="1"/>
    <col min="5" max="5" width="10.5703125" style="4" customWidth="1"/>
    <col min="6" max="6" width="10.140625" style="4" bestFit="1" customWidth="1"/>
    <col min="7" max="7" width="8.42578125" style="4" bestFit="1" customWidth="1"/>
    <col min="8" max="8" width="88.42578125" style="4" customWidth="1"/>
    <col min="9" max="9" width="35" style="25" bestFit="1" customWidth="1"/>
    <col min="10" max="16384" width="9" style="4"/>
  </cols>
  <sheetData>
    <row r="1" spans="1:9" s="2" customFormat="1" ht="15.95" customHeight="1">
      <c r="A1" s="158" t="s">
        <v>13</v>
      </c>
      <c r="B1" s="156" t="s">
        <v>21</v>
      </c>
      <c r="C1" s="156" t="s">
        <v>14</v>
      </c>
      <c r="D1" s="1" t="s">
        <v>47</v>
      </c>
      <c r="E1" s="1"/>
      <c r="F1" s="156" t="s">
        <v>15</v>
      </c>
      <c r="G1" s="156" t="s">
        <v>16</v>
      </c>
      <c r="H1" s="156" t="s">
        <v>6</v>
      </c>
      <c r="I1" s="154" t="s">
        <v>5</v>
      </c>
    </row>
    <row r="2" spans="1:9" ht="11.45" customHeight="1" thickBot="1">
      <c r="A2" s="159"/>
      <c r="B2" s="157"/>
      <c r="C2" s="157"/>
      <c r="D2" s="3" t="s">
        <v>0</v>
      </c>
      <c r="E2" s="3" t="s">
        <v>7</v>
      </c>
      <c r="F2" s="157"/>
      <c r="G2" s="157"/>
      <c r="H2" s="157"/>
      <c r="I2" s="155"/>
    </row>
    <row r="3" spans="1:9" ht="54.75" thickTop="1">
      <c r="A3" s="5">
        <v>1</v>
      </c>
      <c r="B3" s="6" t="s">
        <v>17</v>
      </c>
      <c r="C3" s="6" t="s">
        <v>2</v>
      </c>
      <c r="D3" s="7">
        <v>115000</v>
      </c>
      <c r="E3" s="7">
        <v>100000</v>
      </c>
      <c r="F3" s="8">
        <v>-0.13043478260869568</v>
      </c>
      <c r="G3" s="9">
        <v>4.1700000000000001E-2</v>
      </c>
      <c r="H3" s="10" t="s">
        <v>22</v>
      </c>
      <c r="I3" s="10" t="s">
        <v>9</v>
      </c>
    </row>
    <row r="4" spans="1:9" ht="67.5">
      <c r="A4" s="11">
        <v>2</v>
      </c>
      <c r="B4" s="12" t="s">
        <v>18</v>
      </c>
      <c r="C4" s="12" t="s">
        <v>3</v>
      </c>
      <c r="D4" s="13">
        <v>210000</v>
      </c>
      <c r="E4" s="13">
        <v>175000</v>
      </c>
      <c r="F4" s="14">
        <v>-0.16666666666666663</v>
      </c>
      <c r="G4" s="15">
        <v>0.52170000000000005</v>
      </c>
      <c r="H4" s="10" t="s">
        <v>23</v>
      </c>
      <c r="I4" s="16" t="s">
        <v>10</v>
      </c>
    </row>
    <row r="5" spans="1:9" ht="67.5">
      <c r="A5" s="11">
        <v>3</v>
      </c>
      <c r="B5" s="12" t="s">
        <v>19</v>
      </c>
      <c r="C5" s="12" t="s">
        <v>1</v>
      </c>
      <c r="D5" s="13">
        <v>650000</v>
      </c>
      <c r="E5" s="13">
        <v>600000</v>
      </c>
      <c r="F5" s="14">
        <v>-7.6923076923076872E-2</v>
      </c>
      <c r="G5" s="15">
        <v>0</v>
      </c>
      <c r="H5" s="10" t="s">
        <v>24</v>
      </c>
      <c r="I5" s="16" t="s">
        <v>11</v>
      </c>
    </row>
    <row r="6" spans="1:9" ht="58.5" customHeight="1">
      <c r="A6" s="17">
        <v>4</v>
      </c>
      <c r="B6" s="18" t="s">
        <v>20</v>
      </c>
      <c r="C6" s="18" t="s">
        <v>4</v>
      </c>
      <c r="D6" s="19">
        <v>600000</v>
      </c>
      <c r="E6" s="19">
        <v>580000</v>
      </c>
      <c r="F6" s="20">
        <v>-3.3333333333333326E-2</v>
      </c>
      <c r="G6" s="21">
        <v>-5.7999999999999996E-3</v>
      </c>
      <c r="H6" s="22" t="s">
        <v>25</v>
      </c>
      <c r="I6" s="23" t="s">
        <v>12</v>
      </c>
    </row>
    <row r="7" spans="1:9" ht="24.95" customHeight="1">
      <c r="A7" s="24" t="s">
        <v>8</v>
      </c>
    </row>
  </sheetData>
  <mergeCells count="7">
    <mergeCell ref="I1:I2"/>
    <mergeCell ref="H1:H2"/>
    <mergeCell ref="A1:A2"/>
    <mergeCell ref="B1:B2"/>
    <mergeCell ref="C1:C2"/>
    <mergeCell ref="F1:F2"/>
    <mergeCell ref="G1:G2"/>
  </mergeCells>
  <phoneticPr fontId="1" type="noConversion"/>
  <pageMargins left="0.7" right="0.7" top="0.75" bottom="0.75" header="0.3" footer="0.3"/>
  <pageSetup paperSize="9" orientation="portrait" r:id="rId1"/>
  <headerFooter>
    <oddFooter>&amp;R&amp;1#&amp;"Calibri"&amp;22&amp;KFF8939RESTRICTED</oddFooter>
  </headerFooter>
  <picture r:id="rId2"/>
  <extLst>
    <ext xmlns:x14="http://schemas.microsoft.com/office/spreadsheetml/2009/9/main" uri="{78C0D931-6437-407d-A8EE-F0AAD7539E65}">
      <x14:conditionalFormattings>
        <x14:conditionalFormatting xmlns:xm="http://schemas.microsoft.com/office/excel/2006/main">
          <x14:cfRule type="iconSet" priority="1" id="{0AFD34D2-D685-47A0-A629-8E62F616763B}">
            <x14:iconSet iconSet="3Triangles" custom="1">
              <x14:cfvo type="percent">
                <xm:f>0</xm:f>
              </x14:cfvo>
              <x14:cfvo type="num">
                <xm:f>0</xm:f>
              </x14:cfvo>
              <x14:cfvo type="num" gte="0">
                <xm:f>0</xm:f>
              </x14:cfvo>
              <x14:cfIcon iconSet="3Triangles" iconId="0"/>
              <x14:cfIcon iconSet="3Triangles" iconId="1"/>
              <x14:cfIcon iconSet="3Triangles" iconId="2"/>
            </x14:iconSet>
          </x14:cfRule>
          <xm:sqref>F3:G6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
  <sheetViews>
    <sheetView showGridLines="0" zoomScale="55" zoomScaleNormal="55" workbookViewId="0">
      <pane xSplit="2" ySplit="2" topLeftCell="U5" activePane="bottomRight" state="frozen"/>
      <selection activeCell="U20" sqref="U20:U27"/>
      <selection pane="topRight" activeCell="U20" sqref="U20:U27"/>
      <selection pane="bottomLeft" activeCell="U20" sqref="U20:U27"/>
      <selection pane="bottomRight" activeCell="U20" sqref="U20:U27"/>
    </sheetView>
  </sheetViews>
  <sheetFormatPr defaultColWidth="9" defaultRowHeight="13.5"/>
  <cols>
    <col min="1" max="1" width="5.140625" style="4" customWidth="1"/>
    <col min="2" max="2" width="8.5703125" style="4" bestFit="1" customWidth="1"/>
    <col min="3" max="3" width="18.42578125" style="4" bestFit="1" customWidth="1"/>
    <col min="4" max="4" width="13.140625" style="4" customWidth="1"/>
    <col min="5" max="5" width="16" style="4" customWidth="1"/>
    <col min="6" max="6" width="14.85546875" style="4" customWidth="1"/>
    <col min="7" max="7" width="14.42578125" style="4" customWidth="1"/>
    <col min="8" max="8" width="16.7109375" style="4" customWidth="1"/>
    <col min="9" max="9" width="19.7109375" style="4" customWidth="1"/>
    <col min="10" max="10" width="19" style="4" customWidth="1"/>
    <col min="11" max="11" width="15.7109375" style="4" customWidth="1"/>
    <col min="12" max="14" width="17.85546875" style="4" customWidth="1"/>
    <col min="15" max="15" width="8.85546875" style="4" bestFit="1" customWidth="1"/>
    <col min="16" max="17" width="10" style="4" bestFit="1" customWidth="1"/>
    <col min="18" max="18" width="11.140625" style="4" bestFit="1" customWidth="1"/>
    <col min="19" max="19" width="17.140625" style="4" customWidth="1"/>
    <col min="20" max="20" width="169.42578125" style="4" customWidth="1"/>
    <col min="21" max="21" width="22" style="4" customWidth="1"/>
    <col min="22" max="22" width="21.7109375" style="4" customWidth="1"/>
    <col min="23" max="23" width="20.42578125" style="4" customWidth="1"/>
    <col min="24" max="24" width="19.42578125" style="25" customWidth="1"/>
    <col min="25" max="25" width="16.42578125" style="25" customWidth="1"/>
    <col min="26" max="26" width="18.7109375" style="25" customWidth="1"/>
    <col min="27" max="27" width="19" style="25" customWidth="1"/>
    <col min="28" max="28" width="16.42578125" style="25" customWidth="1"/>
    <col min="29" max="30" width="19.42578125" style="25" customWidth="1"/>
    <col min="31" max="31" width="19.5703125" style="25" customWidth="1"/>
    <col min="32" max="32" width="20.7109375" style="4" bestFit="1" customWidth="1"/>
    <col min="33" max="33" width="20.7109375" style="4" customWidth="1"/>
    <col min="34" max="16384" width="9" style="4"/>
  </cols>
  <sheetData>
    <row r="1" spans="1:33" s="2" customFormat="1" ht="23.45" customHeight="1">
      <c r="A1" s="188" t="s">
        <v>38</v>
      </c>
      <c r="B1" s="188" t="s">
        <v>21</v>
      </c>
      <c r="C1" s="188" t="s">
        <v>37</v>
      </c>
      <c r="D1" s="189" t="s">
        <v>97</v>
      </c>
      <c r="E1" s="189"/>
      <c r="F1" s="189"/>
      <c r="G1" s="189"/>
      <c r="H1" s="189"/>
      <c r="I1" s="189"/>
      <c r="J1" s="189"/>
      <c r="K1" s="189"/>
      <c r="L1" s="189"/>
      <c r="M1" s="189"/>
      <c r="N1" s="189"/>
      <c r="O1" s="189"/>
      <c r="P1" s="189"/>
      <c r="Q1" s="189"/>
      <c r="R1" s="189"/>
      <c r="S1" s="189"/>
      <c r="T1" s="188" t="s">
        <v>46</v>
      </c>
      <c r="U1" s="177" t="s">
        <v>117</v>
      </c>
      <c r="V1" s="177"/>
      <c r="W1" s="177"/>
      <c r="X1" s="177"/>
      <c r="Y1" s="177"/>
      <c r="Z1" s="177"/>
      <c r="AA1" s="177"/>
      <c r="AB1" s="177"/>
      <c r="AC1" s="177"/>
      <c r="AD1" s="177"/>
      <c r="AE1" s="177"/>
      <c r="AF1" s="177"/>
      <c r="AG1" s="177"/>
    </row>
    <row r="2" spans="1:33" ht="25.5" customHeight="1">
      <c r="A2" s="188"/>
      <c r="B2" s="188"/>
      <c r="C2" s="188"/>
      <c r="D2" s="95" t="s">
        <v>0</v>
      </c>
      <c r="E2" s="112" t="s">
        <v>7</v>
      </c>
      <c r="F2" s="112" t="s">
        <v>26</v>
      </c>
      <c r="G2" s="112" t="s">
        <v>52</v>
      </c>
      <c r="H2" s="112" t="s">
        <v>72</v>
      </c>
      <c r="I2" s="112" t="s">
        <v>80</v>
      </c>
      <c r="J2" s="112" t="s">
        <v>88</v>
      </c>
      <c r="K2" s="112" t="s">
        <v>96</v>
      </c>
      <c r="L2" s="112" t="s">
        <v>107</v>
      </c>
      <c r="M2" s="112" t="s">
        <v>121</v>
      </c>
      <c r="N2" s="112" t="s">
        <v>133</v>
      </c>
      <c r="O2" s="111" t="s">
        <v>39</v>
      </c>
      <c r="P2" s="111" t="s">
        <v>40</v>
      </c>
      <c r="Q2" s="113" t="s">
        <v>69</v>
      </c>
      <c r="R2" s="113" t="s">
        <v>101</v>
      </c>
      <c r="S2" s="110" t="s">
        <v>53</v>
      </c>
      <c r="T2" s="188"/>
      <c r="U2" s="102" t="s">
        <v>63</v>
      </c>
      <c r="V2" s="114" t="s">
        <v>7</v>
      </c>
      <c r="W2" s="114" t="s">
        <v>26</v>
      </c>
      <c r="X2" s="114" t="s">
        <v>52</v>
      </c>
      <c r="Y2" s="114" t="s">
        <v>72</v>
      </c>
      <c r="Z2" s="114" t="s">
        <v>80</v>
      </c>
      <c r="AA2" s="114" t="s">
        <v>88</v>
      </c>
      <c r="AB2" s="114" t="s">
        <v>100</v>
      </c>
      <c r="AC2" s="114" t="s">
        <v>114</v>
      </c>
      <c r="AD2" s="114" t="s">
        <v>120</v>
      </c>
      <c r="AE2" s="114" t="s">
        <v>134</v>
      </c>
      <c r="AF2" s="87" t="s">
        <v>135</v>
      </c>
      <c r="AG2" s="87" t="s">
        <v>136</v>
      </c>
    </row>
    <row r="3" spans="1:33" ht="102.95" customHeight="1">
      <c r="A3" s="98">
        <v>1</v>
      </c>
      <c r="B3" s="99" t="s">
        <v>17</v>
      </c>
      <c r="C3" s="99" t="s">
        <v>33</v>
      </c>
      <c r="D3" s="120">
        <v>115000</v>
      </c>
      <c r="E3" s="121">
        <v>100000</v>
      </c>
      <c r="F3" s="121">
        <v>88000</v>
      </c>
      <c r="G3" s="121">
        <v>83500</v>
      </c>
      <c r="H3" s="122">
        <v>83000</v>
      </c>
      <c r="I3" s="121">
        <v>79000</v>
      </c>
      <c r="J3" s="121">
        <v>79000</v>
      </c>
      <c r="K3" s="121">
        <v>76500</v>
      </c>
      <c r="L3" s="121">
        <v>76300</v>
      </c>
      <c r="M3" s="121">
        <v>74500</v>
      </c>
      <c r="N3" s="122">
        <v>71600</v>
      </c>
      <c r="O3" s="69">
        <v>-3.8926174496644303E-2</v>
      </c>
      <c r="P3" s="69">
        <v>-0.50619999999999998</v>
      </c>
      <c r="Q3" s="69">
        <f>N3/K3-1</f>
        <v>-6.4052287581699341E-2</v>
      </c>
      <c r="R3" s="69">
        <f>N3/H3-1</f>
        <v>-0.13734939759036147</v>
      </c>
      <c r="S3" s="101"/>
      <c r="T3" s="104" t="s">
        <v>138</v>
      </c>
      <c r="U3" s="123" t="s">
        <v>64</v>
      </c>
      <c r="V3" s="124">
        <v>94500</v>
      </c>
      <c r="W3" s="125">
        <v>75000</v>
      </c>
      <c r="X3" s="125">
        <v>80000</v>
      </c>
      <c r="Y3" s="125">
        <v>80000</v>
      </c>
      <c r="Z3" s="125">
        <v>75500</v>
      </c>
      <c r="AA3" s="125">
        <v>76000</v>
      </c>
      <c r="AB3" s="125">
        <v>74500</v>
      </c>
      <c r="AC3" s="125" t="s">
        <v>115</v>
      </c>
      <c r="AD3" s="125">
        <v>74300</v>
      </c>
      <c r="AE3" s="125">
        <v>70500</v>
      </c>
      <c r="AF3" s="89">
        <f>AE3-97000</f>
        <v>-26500</v>
      </c>
      <c r="AG3" s="90">
        <f>AE3/97000-1</f>
        <v>-0.27319587628865982</v>
      </c>
    </row>
    <row r="4" spans="1:33" ht="122.45" customHeight="1">
      <c r="A4" s="98">
        <v>2</v>
      </c>
      <c r="B4" s="99" t="s">
        <v>18</v>
      </c>
      <c r="C4" s="99" t="s">
        <v>34</v>
      </c>
      <c r="D4" s="120">
        <v>210000</v>
      </c>
      <c r="E4" s="121">
        <v>175000</v>
      </c>
      <c r="F4" s="121">
        <v>175000</v>
      </c>
      <c r="G4" s="121">
        <v>160000</v>
      </c>
      <c r="H4" s="122">
        <v>155000</v>
      </c>
      <c r="I4" s="121">
        <v>147800</v>
      </c>
      <c r="J4" s="121">
        <v>154500</v>
      </c>
      <c r="K4" s="121">
        <v>157500</v>
      </c>
      <c r="L4" s="121">
        <v>157500</v>
      </c>
      <c r="M4" s="121">
        <v>156900</v>
      </c>
      <c r="N4" s="122">
        <v>149900</v>
      </c>
      <c r="O4" s="69">
        <v>-4.4614404079031278E-2</v>
      </c>
      <c r="P4" s="69">
        <v>-0.38819999999999999</v>
      </c>
      <c r="Q4" s="69">
        <f t="shared" ref="Q4:Q6" si="0">N4/K4-1</f>
        <v>-4.8253968253968216E-2</v>
      </c>
      <c r="R4" s="69">
        <f t="shared" ref="R4:R6" si="1">N4/H4-1</f>
        <v>-3.2903225806451664E-2</v>
      </c>
      <c r="S4" s="101"/>
      <c r="T4" s="104" t="s">
        <v>139</v>
      </c>
      <c r="U4" s="123" t="s">
        <v>65</v>
      </c>
      <c r="V4" s="124">
        <v>125000</v>
      </c>
      <c r="W4" s="125">
        <v>125000</v>
      </c>
      <c r="X4" s="124">
        <v>125000</v>
      </c>
      <c r="Y4" s="125">
        <v>125000</v>
      </c>
      <c r="Z4" s="125">
        <v>125000</v>
      </c>
      <c r="AA4" s="125">
        <v>147000</v>
      </c>
      <c r="AB4" s="125">
        <v>147500</v>
      </c>
      <c r="AC4" s="125" t="s">
        <v>116</v>
      </c>
      <c r="AD4" s="125" t="s">
        <v>116</v>
      </c>
      <c r="AE4" s="125">
        <v>147500</v>
      </c>
      <c r="AF4" s="89">
        <f>AE4-145000</f>
        <v>2500</v>
      </c>
      <c r="AG4" s="90">
        <f>AE4/145000-1</f>
        <v>1.7241379310344751E-2</v>
      </c>
    </row>
    <row r="5" spans="1:33" ht="78.599999999999994" customHeight="1">
      <c r="A5" s="98">
        <v>3</v>
      </c>
      <c r="B5" s="99" t="s">
        <v>19</v>
      </c>
      <c r="C5" s="99" t="s">
        <v>35</v>
      </c>
      <c r="D5" s="120">
        <v>650000</v>
      </c>
      <c r="E5" s="121">
        <v>600000</v>
      </c>
      <c r="F5" s="121">
        <v>650000</v>
      </c>
      <c r="G5" s="121">
        <v>695000</v>
      </c>
      <c r="H5" s="122">
        <v>695000</v>
      </c>
      <c r="I5" s="121">
        <v>700000</v>
      </c>
      <c r="J5" s="121">
        <v>695000</v>
      </c>
      <c r="K5" s="121">
        <v>695000</v>
      </c>
      <c r="L5" s="121">
        <v>695000</v>
      </c>
      <c r="M5" s="121">
        <v>690000</v>
      </c>
      <c r="N5" s="122">
        <v>650000</v>
      </c>
      <c r="O5" s="69">
        <v>-5.7971014492753659E-2</v>
      </c>
      <c r="P5" s="69">
        <v>-7.1428571428571397E-2</v>
      </c>
      <c r="Q5" s="69">
        <f t="shared" si="0"/>
        <v>-6.4748201438848962E-2</v>
      </c>
      <c r="R5" s="69">
        <f t="shared" si="1"/>
        <v>-6.4748201438848962E-2</v>
      </c>
      <c r="S5" s="101"/>
      <c r="T5" s="104" t="s">
        <v>137</v>
      </c>
      <c r="U5" s="123" t="s">
        <v>66</v>
      </c>
      <c r="V5" s="124" t="s">
        <v>58</v>
      </c>
      <c r="W5" s="126" t="s">
        <v>30</v>
      </c>
      <c r="X5" s="126" t="s">
        <v>54</v>
      </c>
      <c r="Y5" s="125">
        <v>450000</v>
      </c>
      <c r="Z5" s="125" t="s">
        <v>66</v>
      </c>
      <c r="AA5" s="125" t="s">
        <v>66</v>
      </c>
      <c r="AB5" s="125">
        <v>500000</v>
      </c>
      <c r="AC5" s="125">
        <v>500000</v>
      </c>
      <c r="AD5" s="125">
        <v>500000</v>
      </c>
      <c r="AE5" s="125">
        <v>500000</v>
      </c>
      <c r="AF5" s="89">
        <f>AE5-470000</f>
        <v>30000</v>
      </c>
      <c r="AG5" s="90">
        <f>AE5/470000-1</f>
        <v>6.3829787234042534E-2</v>
      </c>
    </row>
    <row r="6" spans="1:33" ht="93.6" customHeight="1">
      <c r="A6" s="98">
        <v>4</v>
      </c>
      <c r="B6" s="99" t="s">
        <v>20</v>
      </c>
      <c r="C6" s="99" t="s">
        <v>36</v>
      </c>
      <c r="D6" s="120">
        <v>600000</v>
      </c>
      <c r="E6" s="121">
        <v>580000</v>
      </c>
      <c r="F6" s="121">
        <v>570000</v>
      </c>
      <c r="G6" s="121">
        <v>530000</v>
      </c>
      <c r="H6" s="122">
        <v>520000</v>
      </c>
      <c r="I6" s="121">
        <v>510000</v>
      </c>
      <c r="J6" s="121">
        <v>490000</v>
      </c>
      <c r="K6" s="121">
        <v>485000</v>
      </c>
      <c r="L6" s="121">
        <v>470000</v>
      </c>
      <c r="M6" s="121">
        <v>460000</v>
      </c>
      <c r="N6" s="122">
        <v>455000</v>
      </c>
      <c r="O6" s="69">
        <v>-1.0869565217391353E-2</v>
      </c>
      <c r="P6" s="69">
        <v>-0.2417</v>
      </c>
      <c r="Q6" s="69">
        <f t="shared" si="0"/>
        <v>-6.1855670103092786E-2</v>
      </c>
      <c r="R6" s="69">
        <f t="shared" si="1"/>
        <v>-0.125</v>
      </c>
      <c r="S6" s="101"/>
      <c r="T6" s="104" t="s">
        <v>140</v>
      </c>
      <c r="U6" s="123" t="s">
        <v>59</v>
      </c>
      <c r="V6" s="124" t="s">
        <v>59</v>
      </c>
      <c r="W6" s="126" t="s">
        <v>57</v>
      </c>
      <c r="X6" s="126" t="s">
        <v>55</v>
      </c>
      <c r="Y6" s="125">
        <v>500000</v>
      </c>
      <c r="Z6" s="125">
        <v>485000</v>
      </c>
      <c r="AA6" s="125">
        <v>470000</v>
      </c>
      <c r="AB6" s="125">
        <v>470000</v>
      </c>
      <c r="AC6" s="125">
        <v>445000</v>
      </c>
      <c r="AD6" s="125">
        <v>445000</v>
      </c>
      <c r="AE6" s="125">
        <v>445000</v>
      </c>
      <c r="AF6" s="89">
        <f>AE6-560000</f>
        <v>-115000</v>
      </c>
      <c r="AG6" s="90">
        <f>AE6/560000-1</f>
        <v>-0.2053571428571429</v>
      </c>
    </row>
    <row r="7" spans="1:33">
      <c r="A7" s="32" t="s">
        <v>42</v>
      </c>
      <c r="V7" s="38"/>
      <c r="W7" s="38"/>
    </row>
    <row r="8" spans="1:33" ht="17.25">
      <c r="A8" s="119" t="s">
        <v>131</v>
      </c>
      <c r="V8" s="38"/>
    </row>
    <row r="9" spans="1:33">
      <c r="A9" s="4" t="s">
        <v>132</v>
      </c>
      <c r="V9" s="38"/>
    </row>
    <row r="10" spans="1:33">
      <c r="V10" s="38"/>
    </row>
    <row r="11" spans="1:33">
      <c r="V11" s="38"/>
    </row>
    <row r="12" spans="1:33">
      <c r="V12" s="38"/>
    </row>
    <row r="13" spans="1:33">
      <c r="V13" s="38"/>
    </row>
    <row r="14" spans="1:33">
      <c r="V14" s="38"/>
    </row>
    <row r="15" spans="1:33">
      <c r="V15" s="38"/>
    </row>
    <row r="16" spans="1:33">
      <c r="V16" s="38"/>
    </row>
    <row r="17" spans="22:22">
      <c r="V17" s="38"/>
    </row>
    <row r="18" spans="22:22">
      <c r="V18" s="38"/>
    </row>
    <row r="19" spans="22:22">
      <c r="V19" s="38"/>
    </row>
    <row r="20" spans="22:22">
      <c r="V20" s="38"/>
    </row>
    <row r="21" spans="22:22">
      <c r="V21" s="38"/>
    </row>
    <row r="22" spans="22:22">
      <c r="V22" s="38"/>
    </row>
    <row r="23" spans="22:22">
      <c r="V23" s="38"/>
    </row>
    <row r="24" spans="22:22">
      <c r="V24" s="38"/>
    </row>
    <row r="25" spans="22:22">
      <c r="V25" s="38"/>
    </row>
    <row r="26" spans="22:22">
      <c r="V26" s="38"/>
    </row>
    <row r="27" spans="22:22">
      <c r="V27" s="38"/>
    </row>
    <row r="28" spans="22:22">
      <c r="V28" s="38"/>
    </row>
    <row r="29" spans="22:22">
      <c r="V29" s="38"/>
    </row>
    <row r="30" spans="22:22">
      <c r="V30" s="38"/>
    </row>
    <row r="31" spans="22:22">
      <c r="V31" s="38"/>
    </row>
  </sheetData>
  <mergeCells count="6">
    <mergeCell ref="U1:AG1"/>
    <mergeCell ref="A1:A2"/>
    <mergeCell ref="B1:B2"/>
    <mergeCell ref="C1:C2"/>
    <mergeCell ref="D1:S1"/>
    <mergeCell ref="T1:T2"/>
  </mergeCells>
  <phoneticPr fontId="1" type="noConversion"/>
  <conditionalFormatting sqref="AG3:AG6">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1"/>
  <headerFooter>
    <oddFooter>&amp;R&amp;1#&amp;"Calibri"&amp;22&amp;KFF8939RESTRICTED</oddFooter>
  </headerFooter>
  <extLst>
    <ext xmlns:x14="http://schemas.microsoft.com/office/spreadsheetml/2009/9/main" uri="{78C0D931-6437-407d-A8EE-F0AAD7539E65}">
      <x14:conditionalFormattings>
        <x14:conditionalFormatting xmlns:xm="http://schemas.microsoft.com/office/excel/2006/main">
          <x14:cfRule type="iconSet" priority="3" id="{1DC76046-274F-4F8D-81F8-B1BE0E1185D1}">
            <x14:iconSet iconSet="3Triangles" custom="1">
              <x14:cfvo type="percent">
                <xm:f>0</xm:f>
              </x14:cfvo>
              <x14:cfvo type="num">
                <xm:f>0</xm:f>
              </x14:cfvo>
              <x14:cfvo type="num" gte="0">
                <xm:f>0</xm:f>
              </x14:cfvo>
              <x14:cfIcon iconSet="3Triangles" iconId="0"/>
              <x14:cfIcon iconSet="3Triangles" iconId="1"/>
              <x14:cfIcon iconSet="3Triangles" iconId="2"/>
            </x14:iconSet>
          </x14:cfRule>
          <xm:sqref>O3:S6</xm:sqref>
        </x14:conditionalFormatting>
        <x14:conditionalFormatting xmlns:xm="http://schemas.microsoft.com/office/excel/2006/main">
          <x14:cfRule type="iconSet" priority="2" id="{AA8CFCB2-5251-42A7-B570-6223A3B600E0}">
            <x14:iconSet iconSet="3Arrows" custom="1">
              <x14:cfvo type="percent">
                <xm:f>0</xm:f>
              </x14:cfvo>
              <x14:cfvo type="num">
                <xm:f>-500</xm:f>
              </x14:cfvo>
              <x14:cfvo type="num" gte="0">
                <xm:f>0</xm:f>
              </x14:cfvo>
              <x14:cfIcon iconSet="3Arrows" iconId="0"/>
              <x14:cfIcon iconSet="4Arrows" iconId="1"/>
              <x14:cfIcon iconSet="4Arrows" iconId="2"/>
            </x14:iconSet>
          </x14:cfRule>
          <xm:sqref>AF3:AF6</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'11月'!D3:N3</xm:f>
              <xm:sqref>S3</xm:sqref>
            </x14:sparkline>
            <x14:sparkline>
              <xm:f>'11月'!D4:N4</xm:f>
              <xm:sqref>S4</xm:sqref>
            </x14:sparkline>
            <x14:sparkline>
              <xm:f>'11月'!D5:N5</xm:f>
              <xm:sqref>S5</xm:sqref>
            </x14:sparkline>
            <x14:sparkline>
              <xm:f>'11月'!D6:N6</xm:f>
              <xm:sqref>S6</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showGridLines="0" zoomScale="70" zoomScaleNormal="70" workbookViewId="0">
      <pane xSplit="2" ySplit="2" topLeftCell="C3" activePane="bottomRight" state="frozen"/>
      <selection activeCell="F4" sqref="F4"/>
      <selection pane="topRight" activeCell="F4" sqref="F4"/>
      <selection pane="bottomLeft" activeCell="F4" sqref="F4"/>
      <selection pane="bottomRight" sqref="A1:A2"/>
    </sheetView>
  </sheetViews>
  <sheetFormatPr defaultColWidth="9" defaultRowHeight="13.5"/>
  <cols>
    <col min="1" max="1" width="5.140625" style="4" customWidth="1"/>
    <col min="2" max="2" width="8.5703125" style="4" bestFit="1" customWidth="1"/>
    <col min="3" max="3" width="18.42578125" style="4" bestFit="1" customWidth="1"/>
    <col min="4" max="4" width="13.140625" style="4" customWidth="1"/>
    <col min="5" max="5" width="16" style="4" customWidth="1"/>
    <col min="6" max="6" width="14.85546875" style="4" customWidth="1"/>
    <col min="7" max="7" width="14.42578125" style="4" customWidth="1"/>
    <col min="8" max="8" width="16.7109375" style="4" customWidth="1"/>
    <col min="9" max="9" width="19.7109375" style="4" customWidth="1"/>
    <col min="10" max="10" width="19" style="4" customWidth="1"/>
    <col min="11" max="11" width="15.7109375" style="4" customWidth="1"/>
    <col min="12" max="15" width="17.85546875" style="4" customWidth="1"/>
    <col min="16" max="16" width="8.85546875" style="4" customWidth="1"/>
    <col min="17" max="18" width="10" style="4" bestFit="1" customWidth="1"/>
    <col min="19" max="19" width="11.140625" style="4" bestFit="1" customWidth="1"/>
    <col min="20" max="20" width="17.140625" style="4" customWidth="1"/>
    <col min="21" max="21" width="169.42578125" style="4" customWidth="1"/>
    <col min="22" max="22" width="22" style="4" customWidth="1"/>
    <col min="23" max="23" width="21.7109375" style="4" customWidth="1"/>
    <col min="24" max="24" width="20.42578125" style="4" customWidth="1"/>
    <col min="25" max="25" width="19.42578125" style="25" customWidth="1"/>
    <col min="26" max="26" width="16.42578125" style="25" customWidth="1"/>
    <col min="27" max="27" width="18.7109375" style="25" customWidth="1"/>
    <col min="28" max="28" width="19" style="25" customWidth="1"/>
    <col min="29" max="29" width="16.42578125" style="25" customWidth="1"/>
    <col min="30" max="31" width="19.42578125" style="25" customWidth="1"/>
    <col min="32" max="33" width="19.5703125" style="25" customWidth="1"/>
    <col min="34" max="34" width="20.7109375" style="4" bestFit="1" customWidth="1"/>
    <col min="35" max="35" width="20.7109375" style="4" customWidth="1"/>
    <col min="36" max="16384" width="9" style="4"/>
  </cols>
  <sheetData>
    <row r="1" spans="1:35" s="2" customFormat="1" ht="23.45" customHeight="1">
      <c r="A1" s="188" t="s">
        <v>38</v>
      </c>
      <c r="B1" s="188" t="s">
        <v>21</v>
      </c>
      <c r="C1" s="188" t="s">
        <v>37</v>
      </c>
      <c r="D1" s="189" t="s">
        <v>97</v>
      </c>
      <c r="E1" s="189"/>
      <c r="F1" s="189"/>
      <c r="G1" s="189"/>
      <c r="H1" s="189"/>
      <c r="I1" s="189"/>
      <c r="J1" s="189"/>
      <c r="K1" s="189"/>
      <c r="L1" s="189"/>
      <c r="M1" s="189"/>
      <c r="N1" s="189"/>
      <c r="O1" s="189"/>
      <c r="P1" s="189"/>
      <c r="Q1" s="189"/>
      <c r="R1" s="189"/>
      <c r="S1" s="189"/>
      <c r="T1" s="189"/>
      <c r="U1" s="188" t="s">
        <v>46</v>
      </c>
      <c r="V1" s="177" t="s">
        <v>117</v>
      </c>
      <c r="W1" s="177"/>
      <c r="X1" s="177"/>
      <c r="Y1" s="177"/>
      <c r="Z1" s="177"/>
      <c r="AA1" s="177"/>
      <c r="AB1" s="177"/>
      <c r="AC1" s="177"/>
      <c r="AD1" s="177"/>
      <c r="AE1" s="177"/>
      <c r="AF1" s="177"/>
      <c r="AG1" s="177"/>
      <c r="AH1" s="177"/>
      <c r="AI1" s="177"/>
    </row>
    <row r="2" spans="1:35" ht="25.5" customHeight="1">
      <c r="A2" s="188"/>
      <c r="B2" s="188"/>
      <c r="C2" s="188"/>
      <c r="D2" s="95" t="s">
        <v>0</v>
      </c>
      <c r="E2" s="116" t="s">
        <v>7</v>
      </c>
      <c r="F2" s="116" t="s">
        <v>26</v>
      </c>
      <c r="G2" s="116" t="s">
        <v>52</v>
      </c>
      <c r="H2" s="116" t="s">
        <v>72</v>
      </c>
      <c r="I2" s="116" t="s">
        <v>80</v>
      </c>
      <c r="J2" s="116" t="s">
        <v>88</v>
      </c>
      <c r="K2" s="116" t="s">
        <v>96</v>
      </c>
      <c r="L2" s="116" t="s">
        <v>107</v>
      </c>
      <c r="M2" s="116" t="s">
        <v>121</v>
      </c>
      <c r="N2" s="116" t="s">
        <v>141</v>
      </c>
      <c r="O2" s="116" t="s">
        <v>142</v>
      </c>
      <c r="P2" s="115" t="s">
        <v>39</v>
      </c>
      <c r="Q2" s="115" t="s">
        <v>40</v>
      </c>
      <c r="R2" s="117" t="s">
        <v>69</v>
      </c>
      <c r="S2" s="117" t="s">
        <v>101</v>
      </c>
      <c r="T2" s="110" t="s">
        <v>53</v>
      </c>
      <c r="U2" s="188"/>
      <c r="V2" s="102" t="s">
        <v>63</v>
      </c>
      <c r="W2" s="118" t="s">
        <v>7</v>
      </c>
      <c r="X2" s="118" t="s">
        <v>26</v>
      </c>
      <c r="Y2" s="118" t="s">
        <v>52</v>
      </c>
      <c r="Z2" s="118" t="s">
        <v>72</v>
      </c>
      <c r="AA2" s="118" t="s">
        <v>80</v>
      </c>
      <c r="AB2" s="118" t="s">
        <v>88</v>
      </c>
      <c r="AC2" s="118" t="s">
        <v>100</v>
      </c>
      <c r="AD2" s="118" t="s">
        <v>114</v>
      </c>
      <c r="AE2" s="118" t="s">
        <v>120</v>
      </c>
      <c r="AF2" s="118" t="s">
        <v>134</v>
      </c>
      <c r="AG2" s="118" t="s">
        <v>143</v>
      </c>
      <c r="AH2" s="87" t="s">
        <v>146</v>
      </c>
      <c r="AI2" s="87" t="s">
        <v>147</v>
      </c>
    </row>
    <row r="3" spans="1:35" ht="102.95" customHeight="1">
      <c r="A3" s="98">
        <v>1</v>
      </c>
      <c r="B3" s="99" t="s">
        <v>17</v>
      </c>
      <c r="C3" s="99" t="s">
        <v>33</v>
      </c>
      <c r="D3" s="120">
        <v>115000</v>
      </c>
      <c r="E3" s="121">
        <v>100000</v>
      </c>
      <c r="F3" s="121">
        <v>88000</v>
      </c>
      <c r="G3" s="121">
        <v>83500</v>
      </c>
      <c r="H3" s="122">
        <v>83000</v>
      </c>
      <c r="I3" s="121">
        <v>79000</v>
      </c>
      <c r="J3" s="121">
        <v>79000</v>
      </c>
      <c r="K3" s="121">
        <v>76500</v>
      </c>
      <c r="L3" s="121">
        <v>76300</v>
      </c>
      <c r="M3" s="121">
        <v>74500</v>
      </c>
      <c r="N3" s="122">
        <v>71600</v>
      </c>
      <c r="O3" s="121">
        <v>68600</v>
      </c>
      <c r="P3" s="69">
        <v>-4.19E-2</v>
      </c>
      <c r="Q3" s="69">
        <v>-0.48230000000000001</v>
      </c>
      <c r="R3" s="69">
        <f>O3/L3-1</f>
        <v>-0.1009174311926605</v>
      </c>
      <c r="S3" s="69">
        <f>O3/I3-1</f>
        <v>-0.1316455696202532</v>
      </c>
      <c r="T3" s="101"/>
      <c r="U3" s="129" t="s">
        <v>150</v>
      </c>
      <c r="V3" s="123" t="s">
        <v>64</v>
      </c>
      <c r="W3" s="124">
        <v>94500</v>
      </c>
      <c r="X3" s="125">
        <v>75000</v>
      </c>
      <c r="Y3" s="125">
        <v>80000</v>
      </c>
      <c r="Z3" s="125">
        <v>80000</v>
      </c>
      <c r="AA3" s="125">
        <v>75500</v>
      </c>
      <c r="AB3" s="125">
        <v>76000</v>
      </c>
      <c r="AC3" s="125">
        <v>74500</v>
      </c>
      <c r="AD3" s="125" t="s">
        <v>115</v>
      </c>
      <c r="AE3" s="125">
        <v>74300</v>
      </c>
      <c r="AF3" s="125">
        <v>70500</v>
      </c>
      <c r="AG3" s="125">
        <v>67000</v>
      </c>
      <c r="AH3" s="89">
        <f>AG3-97000</f>
        <v>-30000</v>
      </c>
      <c r="AI3" s="90">
        <f>AG3/97000-1</f>
        <v>-0.30927835051546393</v>
      </c>
    </row>
    <row r="4" spans="1:35" ht="122.45" customHeight="1">
      <c r="A4" s="98">
        <v>2</v>
      </c>
      <c r="B4" s="99" t="s">
        <v>18</v>
      </c>
      <c r="C4" s="99" t="s">
        <v>34</v>
      </c>
      <c r="D4" s="120">
        <v>210000</v>
      </c>
      <c r="E4" s="121">
        <v>175000</v>
      </c>
      <c r="F4" s="121">
        <v>175000</v>
      </c>
      <c r="G4" s="121">
        <v>160000</v>
      </c>
      <c r="H4" s="122">
        <v>155000</v>
      </c>
      <c r="I4" s="121">
        <v>147800</v>
      </c>
      <c r="J4" s="121">
        <v>154500</v>
      </c>
      <c r="K4" s="121">
        <v>157500</v>
      </c>
      <c r="L4" s="121">
        <v>157500</v>
      </c>
      <c r="M4" s="121">
        <v>156900</v>
      </c>
      <c r="N4" s="122">
        <v>149900</v>
      </c>
      <c r="O4" s="121">
        <v>135000</v>
      </c>
      <c r="P4" s="69">
        <v>-9.9400000000000002E-2</v>
      </c>
      <c r="Q4" s="69">
        <v>-0.38640000000000002</v>
      </c>
      <c r="R4" s="69">
        <f t="shared" ref="R4:R6" si="0">O4/L4-1</f>
        <v>-0.1428571428571429</v>
      </c>
      <c r="S4" s="69">
        <f t="shared" ref="S4:S6" si="1">O4/I4-1</f>
        <v>-8.6603518267929669E-2</v>
      </c>
      <c r="T4" s="101"/>
      <c r="U4" s="129" t="s">
        <v>151</v>
      </c>
      <c r="V4" s="123" t="s">
        <v>65</v>
      </c>
      <c r="W4" s="124">
        <v>125000</v>
      </c>
      <c r="X4" s="125">
        <v>125000</v>
      </c>
      <c r="Y4" s="124">
        <v>125000</v>
      </c>
      <c r="Z4" s="125">
        <v>125000</v>
      </c>
      <c r="AA4" s="125">
        <v>125000</v>
      </c>
      <c r="AB4" s="125">
        <v>147000</v>
      </c>
      <c r="AC4" s="125">
        <v>147500</v>
      </c>
      <c r="AD4" s="125" t="s">
        <v>116</v>
      </c>
      <c r="AE4" s="125" t="s">
        <v>116</v>
      </c>
      <c r="AF4" s="125">
        <v>147500</v>
      </c>
      <c r="AG4" s="125" t="s">
        <v>144</v>
      </c>
      <c r="AH4" s="89">
        <f>132000-145000</f>
        <v>-13000</v>
      </c>
      <c r="AI4" s="90">
        <f>132000/145000-1</f>
        <v>-8.9655172413793061E-2</v>
      </c>
    </row>
    <row r="5" spans="1:35" ht="78.599999999999994" customHeight="1">
      <c r="A5" s="98">
        <v>3</v>
      </c>
      <c r="B5" s="99" t="s">
        <v>19</v>
      </c>
      <c r="C5" s="99" t="s">
        <v>35</v>
      </c>
      <c r="D5" s="120">
        <v>650000</v>
      </c>
      <c r="E5" s="121">
        <v>600000</v>
      </c>
      <c r="F5" s="121">
        <v>650000</v>
      </c>
      <c r="G5" s="121">
        <v>695000</v>
      </c>
      <c r="H5" s="122">
        <v>695000</v>
      </c>
      <c r="I5" s="121">
        <v>700000</v>
      </c>
      <c r="J5" s="121">
        <v>695000</v>
      </c>
      <c r="K5" s="121">
        <v>695000</v>
      </c>
      <c r="L5" s="121">
        <v>695000</v>
      </c>
      <c r="M5" s="121">
        <v>690000</v>
      </c>
      <c r="N5" s="122">
        <v>650000</v>
      </c>
      <c r="O5" s="121">
        <v>650000</v>
      </c>
      <c r="P5" s="69">
        <v>0</v>
      </c>
      <c r="Q5" s="69">
        <v>-7.1400000000000005E-2</v>
      </c>
      <c r="R5" s="69">
        <f t="shared" si="0"/>
        <v>-6.4748201438848962E-2</v>
      </c>
      <c r="S5" s="69">
        <f t="shared" si="1"/>
        <v>-7.1428571428571397E-2</v>
      </c>
      <c r="T5" s="101"/>
      <c r="U5" s="129" t="s">
        <v>152</v>
      </c>
      <c r="V5" s="123" t="s">
        <v>66</v>
      </c>
      <c r="W5" s="124" t="s">
        <v>58</v>
      </c>
      <c r="X5" s="126" t="s">
        <v>30</v>
      </c>
      <c r="Y5" s="126" t="s">
        <v>54</v>
      </c>
      <c r="Z5" s="125">
        <v>450000</v>
      </c>
      <c r="AA5" s="125" t="s">
        <v>66</v>
      </c>
      <c r="AB5" s="125" t="s">
        <v>66</v>
      </c>
      <c r="AC5" s="125">
        <v>500000</v>
      </c>
      <c r="AD5" s="125">
        <v>500000</v>
      </c>
      <c r="AE5" s="125">
        <v>500000</v>
      </c>
      <c r="AF5" s="125">
        <v>500000</v>
      </c>
      <c r="AG5" s="125" t="s">
        <v>145</v>
      </c>
      <c r="AH5" s="89">
        <f>520000-470000</f>
        <v>50000</v>
      </c>
      <c r="AI5" s="90">
        <f>520000/470000-1</f>
        <v>0.1063829787234043</v>
      </c>
    </row>
    <row r="6" spans="1:35" ht="93.6" customHeight="1">
      <c r="A6" s="98">
        <v>4</v>
      </c>
      <c r="B6" s="99" t="s">
        <v>20</v>
      </c>
      <c r="C6" s="99" t="s">
        <v>36</v>
      </c>
      <c r="D6" s="120">
        <v>600000</v>
      </c>
      <c r="E6" s="121">
        <v>580000</v>
      </c>
      <c r="F6" s="121">
        <v>570000</v>
      </c>
      <c r="G6" s="121">
        <v>530000</v>
      </c>
      <c r="H6" s="122">
        <v>520000</v>
      </c>
      <c r="I6" s="121">
        <v>510000</v>
      </c>
      <c r="J6" s="121">
        <v>490000</v>
      </c>
      <c r="K6" s="121">
        <v>485000</v>
      </c>
      <c r="L6" s="121">
        <v>470000</v>
      </c>
      <c r="M6" s="121">
        <v>460000</v>
      </c>
      <c r="N6" s="122">
        <v>455000</v>
      </c>
      <c r="O6" s="121">
        <v>425000</v>
      </c>
      <c r="P6" s="69">
        <v>-6.59E-2</v>
      </c>
      <c r="Q6" s="69">
        <v>-0.30330000000000001</v>
      </c>
      <c r="R6" s="69">
        <f t="shared" si="0"/>
        <v>-9.5744680851063801E-2</v>
      </c>
      <c r="S6" s="69">
        <f t="shared" si="1"/>
        <v>-0.16666666666666663</v>
      </c>
      <c r="T6" s="101"/>
      <c r="U6" s="129" t="s">
        <v>153</v>
      </c>
      <c r="V6" s="123" t="s">
        <v>59</v>
      </c>
      <c r="W6" s="124" t="s">
        <v>59</v>
      </c>
      <c r="X6" s="126" t="s">
        <v>57</v>
      </c>
      <c r="Y6" s="126" t="s">
        <v>55</v>
      </c>
      <c r="Z6" s="125">
        <v>500000</v>
      </c>
      <c r="AA6" s="125">
        <v>485000</v>
      </c>
      <c r="AB6" s="125">
        <v>470000</v>
      </c>
      <c r="AC6" s="125">
        <v>470000</v>
      </c>
      <c r="AD6" s="125">
        <v>445000</v>
      </c>
      <c r="AE6" s="125">
        <v>445000</v>
      </c>
      <c r="AF6" s="125">
        <v>445000</v>
      </c>
      <c r="AG6" s="125">
        <v>400000</v>
      </c>
      <c r="AH6" s="89">
        <f>AG6-560000</f>
        <v>-160000</v>
      </c>
      <c r="AI6" s="90">
        <f>AG6/560000-1</f>
        <v>-0.2857142857142857</v>
      </c>
    </row>
    <row r="7" spans="1:35">
      <c r="A7" s="32" t="s">
        <v>42</v>
      </c>
      <c r="W7" s="38"/>
      <c r="X7" s="38"/>
    </row>
    <row r="8" spans="1:35" ht="17.25">
      <c r="A8" s="119" t="s">
        <v>148</v>
      </c>
      <c r="W8" s="38"/>
    </row>
    <row r="9" spans="1:35">
      <c r="A9" s="4" t="s">
        <v>149</v>
      </c>
      <c r="W9" s="38"/>
    </row>
    <row r="10" spans="1:35">
      <c r="W10" s="38"/>
    </row>
    <row r="11" spans="1:35">
      <c r="W11" s="38"/>
    </row>
    <row r="12" spans="1:35">
      <c r="W12" s="38"/>
    </row>
    <row r="13" spans="1:35">
      <c r="W13" s="38"/>
    </row>
    <row r="14" spans="1:35">
      <c r="W14" s="38"/>
    </row>
    <row r="15" spans="1:35">
      <c r="W15" s="38"/>
    </row>
    <row r="16" spans="1:35">
      <c r="W16" s="38"/>
    </row>
    <row r="17" spans="23:23">
      <c r="W17" s="38"/>
    </row>
    <row r="18" spans="23:23">
      <c r="W18" s="38"/>
    </row>
    <row r="19" spans="23:23">
      <c r="W19" s="38"/>
    </row>
    <row r="20" spans="23:23">
      <c r="W20" s="38"/>
    </row>
    <row r="21" spans="23:23">
      <c r="W21" s="38"/>
    </row>
    <row r="22" spans="23:23">
      <c r="W22" s="38"/>
    </row>
    <row r="23" spans="23:23">
      <c r="W23" s="38"/>
    </row>
    <row r="24" spans="23:23">
      <c r="W24" s="38"/>
    </row>
    <row r="25" spans="23:23">
      <c r="W25" s="38"/>
    </row>
    <row r="26" spans="23:23">
      <c r="W26" s="38"/>
    </row>
    <row r="27" spans="23:23">
      <c r="W27" s="38"/>
    </row>
    <row r="28" spans="23:23">
      <c r="W28" s="38"/>
    </row>
    <row r="29" spans="23:23">
      <c r="W29" s="38"/>
    </row>
    <row r="30" spans="23:23">
      <c r="W30" s="38"/>
    </row>
    <row r="31" spans="23:23">
      <c r="W31" s="38"/>
    </row>
  </sheetData>
  <mergeCells count="6">
    <mergeCell ref="V1:AI1"/>
    <mergeCell ref="A1:A2"/>
    <mergeCell ref="B1:B2"/>
    <mergeCell ref="C1:C2"/>
    <mergeCell ref="D1:T1"/>
    <mergeCell ref="U1:U2"/>
  </mergeCells>
  <phoneticPr fontId="1" type="noConversion"/>
  <conditionalFormatting sqref="AI3:AI6">
    <cfRule type="dataBar" priority="1">
      <dataBar>
        <cfvo type="min"/>
        <cfvo type="max"/>
        <color rgb="FF638EC6"/>
      </dataBar>
      <extLst>
        <ext xmlns:x14="http://schemas.microsoft.com/office/spreadsheetml/2009/9/main" uri="{B025F937-C7B1-47D3-B67F-A62EFF666E3E}">
          <x14:id>{F254D600-9688-48E1-9A77-A5D14FD59A33}</x14:id>
        </ext>
      </extLst>
    </cfRule>
    <cfRule type="dataBar" priority="2">
      <dataBar>
        <cfvo type="min"/>
        <cfvo type="max"/>
        <color rgb="FF638EC6"/>
      </dataBar>
      <extLst>
        <ext xmlns:x14="http://schemas.microsoft.com/office/spreadsheetml/2009/9/main" uri="{B025F937-C7B1-47D3-B67F-A62EFF666E3E}">
          <x14:id>{D441A946-A974-4545-AEAA-29A0A2097B82}</x14:id>
        </ext>
      </extLst>
    </cfRule>
    <cfRule type="dataBar" priority="3">
      <dataBar>
        <cfvo type="min"/>
        <cfvo type="max"/>
        <color rgb="FF638EC6"/>
      </dataBar>
      <extLst>
        <ext xmlns:x14="http://schemas.microsoft.com/office/spreadsheetml/2009/9/main" uri="{B025F937-C7B1-47D3-B67F-A62EFF666E3E}">
          <x14:id>{09F1404E-4ECC-4A6F-A93D-A96B9FD2E6F7}</x14:id>
        </ext>
      </extLst>
    </cfRule>
    <cfRule type="dataBar" priority="4">
      <dataBar>
        <cfvo type="min"/>
        <cfvo type="max"/>
        <color rgb="FF638EC6"/>
      </dataBar>
      <extLst>
        <ext xmlns:x14="http://schemas.microsoft.com/office/spreadsheetml/2009/9/main" uri="{B025F937-C7B1-47D3-B67F-A62EFF666E3E}">
          <x14:id>{B455770B-25E2-4B8B-988F-CD8CB1C6EF54}</x14:id>
        </ext>
      </extLst>
    </cfRule>
  </conditionalFormatting>
  <pageMargins left="0.7" right="0.7" top="0.75" bottom="0.75" header="0.3" footer="0.3"/>
  <pageSetup paperSize="9" orientation="portrait" r:id="rId1"/>
  <headerFooter>
    <oddFooter>&amp;R&amp;1#&amp;"Calibri"&amp;22&amp;KFF8939RESTRICTED</oddFooter>
  </headerFooter>
  <picture r:id="rId2"/>
  <extLst>
    <ext xmlns:x14="http://schemas.microsoft.com/office/spreadsheetml/2009/9/main" uri="{78C0D931-6437-407d-A8EE-F0AAD7539E65}">
      <x14:conditionalFormattings>
        <x14:conditionalFormatting xmlns:xm="http://schemas.microsoft.com/office/excel/2006/main">
          <x14:cfRule type="dataBar" id="{F254D600-9688-48E1-9A77-A5D14FD59A33}">
            <x14:dataBar minLength="0" maxLength="100" gradient="0" direction="rightToLeft">
              <x14:cfvo type="autoMin"/>
              <x14:cfvo type="autoMax"/>
              <x14:negativeFillColor rgb="FFFF0000"/>
              <x14:axisColor rgb="FF000000"/>
            </x14:dataBar>
          </x14:cfRule>
          <x14:cfRule type="dataBar" id="{D441A946-A974-4545-AEAA-29A0A2097B82}">
            <x14:dataBar minLength="0" maxLength="100" gradient="0" direction="leftToRight">
              <x14:cfvo type="autoMin"/>
              <x14:cfvo type="autoMax"/>
              <x14:negativeFillColor rgb="FFFF0000"/>
              <x14:axisColor rgb="FF000000"/>
            </x14:dataBar>
          </x14:cfRule>
          <x14:cfRule type="dataBar" id="{09F1404E-4ECC-4A6F-A93D-A96B9FD2E6F7}">
            <x14:dataBar minLength="0" maxLength="100" gradient="0" direction="leftToRight">
              <x14:cfvo type="autoMin"/>
              <x14:cfvo type="autoMax"/>
              <x14:negativeFillColor rgb="FFFF0000"/>
              <x14:axisColor rgb="FF000000"/>
            </x14:dataBar>
          </x14:cfRule>
          <x14:cfRule type="dataBar" id="{B455770B-25E2-4B8B-988F-CD8CB1C6EF54}">
            <x14:dataBar minLength="0" maxLength="100" gradient="0">
              <x14:cfvo type="autoMin"/>
              <x14:cfvo type="autoMax"/>
              <x14:negativeFillColor rgb="FFFF0000"/>
              <x14:axisColor rgb="FF000000"/>
            </x14:dataBar>
          </x14:cfRule>
          <xm:sqref>AI3:AI6</xm:sqref>
        </x14:conditionalFormatting>
        <x14:conditionalFormatting xmlns:xm="http://schemas.microsoft.com/office/excel/2006/main">
          <x14:cfRule type="iconSet" priority="7" id="{C5245800-8E93-47C3-B43C-CC95C49CF860}">
            <x14:iconSet iconSet="3Triangles" custom="1">
              <x14:cfvo type="percent">
                <xm:f>0</xm:f>
              </x14:cfvo>
              <x14:cfvo type="num">
                <xm:f>0</xm:f>
              </x14:cfvo>
              <x14:cfvo type="num" gte="0">
                <xm:f>0</xm:f>
              </x14:cfvo>
              <x14:cfIcon iconSet="3Triangles" iconId="0"/>
              <x14:cfIcon iconSet="3Triangles" iconId="1"/>
              <x14:cfIcon iconSet="3Triangles" iconId="2"/>
            </x14:iconSet>
          </x14:cfRule>
          <xm:sqref>P3:T6</xm:sqref>
        </x14:conditionalFormatting>
        <x14:conditionalFormatting xmlns:xm="http://schemas.microsoft.com/office/excel/2006/main">
          <x14:cfRule type="iconSet" priority="6" id="{F08AFB3D-DFC9-40EB-B2FF-0879A51A8E78}">
            <x14:iconSet iconSet="3Arrows" custom="1">
              <x14:cfvo type="percent">
                <xm:f>0</xm:f>
              </x14:cfvo>
              <x14:cfvo type="num">
                <xm:f>-500</xm:f>
              </x14:cfvo>
              <x14:cfvo type="num" gte="0">
                <xm:f>0</xm:f>
              </x14:cfvo>
              <x14:cfIcon iconSet="3Arrows" iconId="0"/>
              <x14:cfIcon iconSet="4Arrows" iconId="1"/>
              <x14:cfIcon iconSet="4Arrows" iconId="2"/>
            </x14:iconSet>
          </x14:cfRule>
          <xm:sqref>AH3:AH6</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'2022年12月'!D3:O3</xm:f>
              <xm:sqref>T3</xm:sqref>
            </x14:sparkline>
            <x14:sparkline>
              <xm:f>'2022年12月'!D4:O4</xm:f>
              <xm:sqref>T4</xm:sqref>
            </x14:sparkline>
            <x14:sparkline>
              <xm:f>'2022年12月'!D5:O5</xm:f>
              <xm:sqref>T5</xm:sqref>
            </x14:sparkline>
            <x14:sparkline>
              <xm:f>'2022年12月'!D6:O6</xm:f>
              <xm:sqref>T6</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showGridLines="0" zoomScale="70" zoomScaleNormal="70" workbookViewId="0">
      <selection sqref="A1:A3"/>
    </sheetView>
  </sheetViews>
  <sheetFormatPr defaultColWidth="9" defaultRowHeight="13.5"/>
  <cols>
    <col min="1" max="1" width="5.140625" style="4" customWidth="1"/>
    <col min="2" max="2" width="8.5703125" style="4" bestFit="1" customWidth="1"/>
    <col min="3" max="3" width="18.42578125" style="4" bestFit="1" customWidth="1"/>
    <col min="4" max="11" width="9.85546875" style="4" bestFit="1" customWidth="1"/>
    <col min="12" max="12" width="13.140625" style="4" bestFit="1" customWidth="1"/>
    <col min="13" max="13" width="9.85546875" style="4" bestFit="1" customWidth="1"/>
    <col min="14" max="15" width="12.42578125" style="4" bestFit="1" customWidth="1"/>
    <col min="16" max="16" width="12.42578125" style="4" customWidth="1"/>
    <col min="17" max="17" width="8.85546875" style="4" customWidth="1"/>
    <col min="18" max="19" width="10" style="4" bestFit="1" customWidth="1"/>
    <col min="20" max="20" width="11.140625" style="4" bestFit="1" customWidth="1"/>
    <col min="21" max="21" width="17.140625" style="4" customWidth="1"/>
    <col min="22" max="22" width="185.28515625" style="4" customWidth="1"/>
    <col min="23" max="24" width="20.85546875" style="4" bestFit="1" customWidth="1"/>
    <col min="25" max="25" width="19.7109375" style="4" bestFit="1" customWidth="1"/>
    <col min="26" max="26" width="19.140625" style="25" bestFit="1" customWidth="1"/>
    <col min="27" max="27" width="11.42578125" style="25" bestFit="1" customWidth="1"/>
    <col min="28" max="29" width="19.140625" style="25" bestFit="1" customWidth="1"/>
    <col min="30" max="30" width="11.42578125" style="25" bestFit="1" customWidth="1"/>
    <col min="31" max="32" width="19.140625" style="25" bestFit="1" customWidth="1"/>
    <col min="33" max="33" width="11.42578125" style="25" bestFit="1" customWidth="1"/>
    <col min="34" max="35" width="19.42578125" style="25" bestFit="1" customWidth="1"/>
    <col min="36" max="36" width="20.7109375" style="4" bestFit="1" customWidth="1"/>
    <col min="37" max="37" width="24.42578125" style="4" customWidth="1"/>
    <col min="38" max="16384" width="9" style="4"/>
  </cols>
  <sheetData>
    <row r="1" spans="1:37" s="2" customFormat="1" ht="23.45" customHeight="1" thickBot="1">
      <c r="A1" s="188" t="s">
        <v>38</v>
      </c>
      <c r="B1" s="188" t="s">
        <v>21</v>
      </c>
      <c r="C1" s="188" t="s">
        <v>37</v>
      </c>
      <c r="D1" s="190" t="s">
        <v>155</v>
      </c>
      <c r="E1" s="189"/>
      <c r="F1" s="189"/>
      <c r="G1" s="189"/>
      <c r="H1" s="189"/>
      <c r="I1" s="189"/>
      <c r="J1" s="189"/>
      <c r="K1" s="189"/>
      <c r="L1" s="189"/>
      <c r="M1" s="189"/>
      <c r="N1" s="189"/>
      <c r="O1" s="189"/>
      <c r="P1" s="189"/>
      <c r="Q1" s="191"/>
      <c r="R1" s="191"/>
      <c r="S1" s="191"/>
      <c r="T1" s="191"/>
      <c r="U1" s="192"/>
      <c r="V1" s="188" t="s">
        <v>46</v>
      </c>
      <c r="W1" s="177" t="s">
        <v>117</v>
      </c>
      <c r="X1" s="177"/>
      <c r="Y1" s="177"/>
      <c r="Z1" s="177"/>
      <c r="AA1" s="177"/>
      <c r="AB1" s="177"/>
      <c r="AC1" s="177"/>
      <c r="AD1" s="177"/>
      <c r="AE1" s="177"/>
      <c r="AF1" s="177"/>
      <c r="AG1" s="177"/>
      <c r="AH1" s="177"/>
      <c r="AI1" s="177"/>
      <c r="AJ1" s="177"/>
      <c r="AK1" s="177"/>
    </row>
    <row r="2" spans="1:37" ht="23.45" customHeight="1" thickTop="1" thickBot="1">
      <c r="A2" s="188"/>
      <c r="B2" s="188"/>
      <c r="C2" s="188"/>
      <c r="D2" s="193">
        <v>2022</v>
      </c>
      <c r="E2" s="193"/>
      <c r="F2" s="193"/>
      <c r="G2" s="193"/>
      <c r="H2" s="193"/>
      <c r="I2" s="193"/>
      <c r="J2" s="193"/>
      <c r="K2" s="193"/>
      <c r="L2" s="193"/>
      <c r="M2" s="193"/>
      <c r="N2" s="193"/>
      <c r="O2" s="193"/>
      <c r="P2" s="148">
        <v>2023</v>
      </c>
      <c r="Q2" s="136"/>
      <c r="R2" s="136"/>
      <c r="S2" s="136"/>
      <c r="T2" s="136"/>
      <c r="U2" s="137"/>
      <c r="V2" s="188"/>
      <c r="W2" s="138">
        <v>2022</v>
      </c>
      <c r="X2" s="138"/>
      <c r="Y2" s="138"/>
      <c r="Z2" s="138"/>
      <c r="AA2" s="138"/>
      <c r="AB2" s="138"/>
      <c r="AC2" s="138"/>
      <c r="AD2" s="138"/>
      <c r="AE2" s="138"/>
      <c r="AF2" s="138"/>
      <c r="AG2" s="138"/>
      <c r="AH2" s="138"/>
      <c r="AI2" s="127">
        <v>2023</v>
      </c>
      <c r="AJ2" s="127"/>
      <c r="AK2" s="127"/>
    </row>
    <row r="3" spans="1:37" ht="25.5" customHeight="1" thickTop="1">
      <c r="A3" s="188"/>
      <c r="B3" s="188"/>
      <c r="C3" s="188"/>
      <c r="D3" s="132" t="s">
        <v>0</v>
      </c>
      <c r="E3" s="109" t="s">
        <v>7</v>
      </c>
      <c r="F3" s="109" t="s">
        <v>26</v>
      </c>
      <c r="G3" s="109" t="s">
        <v>52</v>
      </c>
      <c r="H3" s="109" t="s">
        <v>72</v>
      </c>
      <c r="I3" s="109" t="s">
        <v>80</v>
      </c>
      <c r="J3" s="109" t="s">
        <v>88</v>
      </c>
      <c r="K3" s="109" t="s">
        <v>96</v>
      </c>
      <c r="L3" s="109" t="s">
        <v>107</v>
      </c>
      <c r="M3" s="109" t="s">
        <v>121</v>
      </c>
      <c r="N3" s="109" t="s">
        <v>141</v>
      </c>
      <c r="O3" s="109" t="s">
        <v>142</v>
      </c>
      <c r="P3" s="132" t="s">
        <v>0</v>
      </c>
      <c r="Q3" s="133" t="s">
        <v>39</v>
      </c>
      <c r="R3" s="133" t="s">
        <v>40</v>
      </c>
      <c r="S3" s="134" t="s">
        <v>69</v>
      </c>
      <c r="T3" s="134" t="s">
        <v>101</v>
      </c>
      <c r="U3" s="135" t="s">
        <v>53</v>
      </c>
      <c r="V3" s="188"/>
      <c r="W3" s="102" t="s">
        <v>63</v>
      </c>
      <c r="X3" s="128" t="s">
        <v>7</v>
      </c>
      <c r="Y3" s="128" t="s">
        <v>26</v>
      </c>
      <c r="Z3" s="128" t="s">
        <v>52</v>
      </c>
      <c r="AA3" s="128" t="s">
        <v>72</v>
      </c>
      <c r="AB3" s="128" t="s">
        <v>80</v>
      </c>
      <c r="AC3" s="128" t="s">
        <v>88</v>
      </c>
      <c r="AD3" s="128" t="s">
        <v>100</v>
      </c>
      <c r="AE3" s="128" t="s">
        <v>114</v>
      </c>
      <c r="AF3" s="128" t="s">
        <v>120</v>
      </c>
      <c r="AG3" s="128" t="s">
        <v>134</v>
      </c>
      <c r="AH3" s="128" t="s">
        <v>143</v>
      </c>
      <c r="AI3" s="128" t="s">
        <v>158</v>
      </c>
      <c r="AJ3" s="87" t="s">
        <v>159</v>
      </c>
      <c r="AK3" s="139" t="s">
        <v>160</v>
      </c>
    </row>
    <row r="4" spans="1:37" ht="102.95" customHeight="1">
      <c r="A4" s="98">
        <v>1</v>
      </c>
      <c r="B4" s="99" t="s">
        <v>17</v>
      </c>
      <c r="C4" s="99" t="s">
        <v>33</v>
      </c>
      <c r="D4" s="120">
        <v>115000</v>
      </c>
      <c r="E4" s="121">
        <v>100000</v>
      </c>
      <c r="F4" s="121">
        <v>88000</v>
      </c>
      <c r="G4" s="121">
        <v>83500</v>
      </c>
      <c r="H4" s="122">
        <v>83000</v>
      </c>
      <c r="I4" s="121">
        <v>79000</v>
      </c>
      <c r="J4" s="121">
        <v>79000</v>
      </c>
      <c r="K4" s="121">
        <v>76500</v>
      </c>
      <c r="L4" s="121">
        <v>76300</v>
      </c>
      <c r="M4" s="121">
        <v>74500</v>
      </c>
      <c r="N4" s="122">
        <v>71600</v>
      </c>
      <c r="O4" s="140">
        <v>68600</v>
      </c>
      <c r="P4" s="141">
        <v>65500</v>
      </c>
      <c r="Q4" s="69">
        <f>P4/O4-1</f>
        <v>-4.5189504373177813E-2</v>
      </c>
      <c r="R4" s="69">
        <f>P4/D4-1</f>
        <v>-0.43043478260869561</v>
      </c>
      <c r="S4" s="69">
        <f>P4/M4-1</f>
        <v>-0.12080536912751683</v>
      </c>
      <c r="T4" s="69">
        <f>P4/J4-1</f>
        <v>-0.17088607594936711</v>
      </c>
      <c r="U4" s="101"/>
      <c r="V4" s="129" t="s">
        <v>161</v>
      </c>
      <c r="W4" s="123" t="s">
        <v>64</v>
      </c>
      <c r="X4" s="124">
        <v>94500</v>
      </c>
      <c r="Y4" s="125">
        <v>75000</v>
      </c>
      <c r="Z4" s="125">
        <v>80000</v>
      </c>
      <c r="AA4" s="125">
        <v>80000</v>
      </c>
      <c r="AB4" s="125">
        <v>75500</v>
      </c>
      <c r="AC4" s="125">
        <v>76000</v>
      </c>
      <c r="AD4" s="125">
        <v>74500</v>
      </c>
      <c r="AE4" s="125" t="s">
        <v>115</v>
      </c>
      <c r="AF4" s="125">
        <v>74300</v>
      </c>
      <c r="AG4" s="125">
        <v>70500</v>
      </c>
      <c r="AH4" s="125">
        <v>67000</v>
      </c>
      <c r="AI4" s="125">
        <v>64000</v>
      </c>
      <c r="AJ4" s="89">
        <f>AI4-97000</f>
        <v>-33000</v>
      </c>
      <c r="AK4" s="90">
        <f>AI4/97000-1</f>
        <v>-0.34020618556701032</v>
      </c>
    </row>
    <row r="5" spans="1:37" ht="172.5">
      <c r="A5" s="98">
        <v>2</v>
      </c>
      <c r="B5" s="99" t="s">
        <v>18</v>
      </c>
      <c r="C5" s="99" t="s">
        <v>34</v>
      </c>
      <c r="D5" s="120">
        <v>210000</v>
      </c>
      <c r="E5" s="121">
        <v>175000</v>
      </c>
      <c r="F5" s="121">
        <v>175000</v>
      </c>
      <c r="G5" s="121">
        <v>160000</v>
      </c>
      <c r="H5" s="122">
        <v>155000</v>
      </c>
      <c r="I5" s="121">
        <v>147800</v>
      </c>
      <c r="J5" s="121">
        <v>154500</v>
      </c>
      <c r="K5" s="121">
        <v>157500</v>
      </c>
      <c r="L5" s="121">
        <v>157500</v>
      </c>
      <c r="M5" s="121">
        <v>156900</v>
      </c>
      <c r="N5" s="122">
        <v>149900</v>
      </c>
      <c r="O5" s="140">
        <v>135000</v>
      </c>
      <c r="P5" s="141">
        <v>135000</v>
      </c>
      <c r="Q5" s="69">
        <f>P5/O5-1</f>
        <v>0</v>
      </c>
      <c r="R5" s="69">
        <f t="shared" ref="R5:R7" si="0">P5/D5-1</f>
        <v>-0.3571428571428571</v>
      </c>
      <c r="S5" s="69">
        <f>P5/M5-1</f>
        <v>-0.13957934990439769</v>
      </c>
      <c r="T5" s="69">
        <f t="shared" ref="T5:T7" si="1">P5/J5-1</f>
        <v>-0.12621359223300976</v>
      </c>
      <c r="U5" s="101"/>
      <c r="V5" s="129" t="s">
        <v>162</v>
      </c>
      <c r="W5" s="123" t="s">
        <v>65</v>
      </c>
      <c r="X5" s="124">
        <v>125000</v>
      </c>
      <c r="Y5" s="125">
        <v>125000</v>
      </c>
      <c r="Z5" s="124">
        <v>125000</v>
      </c>
      <c r="AA5" s="125">
        <v>125000</v>
      </c>
      <c r="AB5" s="125">
        <v>125000</v>
      </c>
      <c r="AC5" s="125">
        <v>147000</v>
      </c>
      <c r="AD5" s="125">
        <v>147500</v>
      </c>
      <c r="AE5" s="125" t="s">
        <v>116</v>
      </c>
      <c r="AF5" s="125" t="s">
        <v>116</v>
      </c>
      <c r="AG5" s="125">
        <v>147500</v>
      </c>
      <c r="AH5" s="125" t="s">
        <v>144</v>
      </c>
      <c r="AI5" s="125">
        <v>128000</v>
      </c>
      <c r="AJ5" s="89">
        <f>AI5-145000</f>
        <v>-17000</v>
      </c>
      <c r="AK5" s="90">
        <f>AI5/145000-1</f>
        <v>-0.11724137931034484</v>
      </c>
    </row>
    <row r="6" spans="1:37" ht="69">
      <c r="A6" s="98">
        <v>3</v>
      </c>
      <c r="B6" s="99" t="s">
        <v>19</v>
      </c>
      <c r="C6" s="99" t="s">
        <v>35</v>
      </c>
      <c r="D6" s="120">
        <v>650000</v>
      </c>
      <c r="E6" s="121">
        <v>600000</v>
      </c>
      <c r="F6" s="121">
        <v>650000</v>
      </c>
      <c r="G6" s="121">
        <v>695000</v>
      </c>
      <c r="H6" s="122">
        <v>695000</v>
      </c>
      <c r="I6" s="121">
        <v>700000</v>
      </c>
      <c r="J6" s="121">
        <v>695000</v>
      </c>
      <c r="K6" s="121">
        <v>695000</v>
      </c>
      <c r="L6" s="121">
        <v>695000</v>
      </c>
      <c r="M6" s="121">
        <v>690000</v>
      </c>
      <c r="N6" s="122">
        <v>650000</v>
      </c>
      <c r="O6" s="140">
        <v>650000</v>
      </c>
      <c r="P6" s="141">
        <v>640000</v>
      </c>
      <c r="Q6" s="69">
        <f>P6/O6-1</f>
        <v>-1.538461538461533E-2</v>
      </c>
      <c r="R6" s="69">
        <f t="shared" si="0"/>
        <v>-1.538461538461533E-2</v>
      </c>
      <c r="S6" s="69">
        <f>P6/M6-1</f>
        <v>-7.2463768115942018E-2</v>
      </c>
      <c r="T6" s="69">
        <f t="shared" si="1"/>
        <v>-7.9136690647481966E-2</v>
      </c>
      <c r="U6" s="101"/>
      <c r="V6" s="129" t="s">
        <v>163</v>
      </c>
      <c r="W6" s="123" t="s">
        <v>66</v>
      </c>
      <c r="X6" s="124" t="s">
        <v>58</v>
      </c>
      <c r="Y6" s="126" t="s">
        <v>30</v>
      </c>
      <c r="Z6" s="126" t="s">
        <v>54</v>
      </c>
      <c r="AA6" s="125">
        <v>450000</v>
      </c>
      <c r="AB6" s="125" t="s">
        <v>66</v>
      </c>
      <c r="AC6" s="125" t="s">
        <v>66</v>
      </c>
      <c r="AD6" s="125">
        <v>500000</v>
      </c>
      <c r="AE6" s="125">
        <v>500000</v>
      </c>
      <c r="AF6" s="125">
        <v>500000</v>
      </c>
      <c r="AG6" s="125">
        <v>500000</v>
      </c>
      <c r="AH6" s="125" t="s">
        <v>145</v>
      </c>
      <c r="AI6" s="125" t="s">
        <v>145</v>
      </c>
      <c r="AJ6" s="89">
        <f>520000-470000</f>
        <v>50000</v>
      </c>
      <c r="AK6" s="90">
        <f>520000/470000-1</f>
        <v>0.1063829787234043</v>
      </c>
    </row>
    <row r="7" spans="1:37" ht="93.6" customHeight="1">
      <c r="A7" s="98">
        <v>4</v>
      </c>
      <c r="B7" s="99" t="s">
        <v>20</v>
      </c>
      <c r="C7" s="99" t="s">
        <v>36</v>
      </c>
      <c r="D7" s="120">
        <v>600000</v>
      </c>
      <c r="E7" s="121">
        <v>580000</v>
      </c>
      <c r="F7" s="121">
        <v>570000</v>
      </c>
      <c r="G7" s="121">
        <v>530000</v>
      </c>
      <c r="H7" s="122">
        <v>520000</v>
      </c>
      <c r="I7" s="121">
        <v>510000</v>
      </c>
      <c r="J7" s="121">
        <v>490000</v>
      </c>
      <c r="K7" s="121">
        <v>485000</v>
      </c>
      <c r="L7" s="121">
        <v>470000</v>
      </c>
      <c r="M7" s="121">
        <v>460000</v>
      </c>
      <c r="N7" s="122">
        <v>455000</v>
      </c>
      <c r="O7" s="140">
        <v>425000</v>
      </c>
      <c r="P7" s="141">
        <v>420000</v>
      </c>
      <c r="Q7" s="69">
        <f>P7/O7-1</f>
        <v>-1.1764705882352899E-2</v>
      </c>
      <c r="R7" s="69">
        <f t="shared" si="0"/>
        <v>-0.30000000000000004</v>
      </c>
      <c r="S7" s="69">
        <f>P7/M7-1</f>
        <v>-8.6956521739130488E-2</v>
      </c>
      <c r="T7" s="69">
        <f t="shared" si="1"/>
        <v>-0.1428571428571429</v>
      </c>
      <c r="U7" s="101"/>
      <c r="V7" s="129" t="s">
        <v>164</v>
      </c>
      <c r="W7" s="123" t="s">
        <v>59</v>
      </c>
      <c r="X7" s="124" t="s">
        <v>59</v>
      </c>
      <c r="Y7" s="126" t="s">
        <v>57</v>
      </c>
      <c r="Z7" s="126" t="s">
        <v>55</v>
      </c>
      <c r="AA7" s="125">
        <v>500000</v>
      </c>
      <c r="AB7" s="125">
        <v>485000</v>
      </c>
      <c r="AC7" s="125">
        <v>470000</v>
      </c>
      <c r="AD7" s="125">
        <v>470000</v>
      </c>
      <c r="AE7" s="125">
        <v>445000</v>
      </c>
      <c r="AF7" s="125">
        <v>445000</v>
      </c>
      <c r="AG7" s="125">
        <v>445000</v>
      </c>
      <c r="AH7" s="125">
        <v>400000</v>
      </c>
      <c r="AI7" s="125">
        <v>400000</v>
      </c>
      <c r="AJ7" s="89">
        <f>AI7-560000</f>
        <v>-160000</v>
      </c>
      <c r="AK7" s="90">
        <f>AI7/560000-1</f>
        <v>-0.2857142857142857</v>
      </c>
    </row>
    <row r="8" spans="1:37" ht="50.25" customHeight="1">
      <c r="A8" s="98">
        <v>5</v>
      </c>
      <c r="B8" s="99" t="s">
        <v>156</v>
      </c>
      <c r="C8" s="99" t="s">
        <v>157</v>
      </c>
      <c r="D8" s="120">
        <v>78500</v>
      </c>
      <c r="E8" s="121">
        <v>76000</v>
      </c>
      <c r="F8" s="121">
        <v>72300</v>
      </c>
      <c r="G8" s="121">
        <v>63300</v>
      </c>
      <c r="H8" s="122">
        <v>65000</v>
      </c>
      <c r="I8" s="121">
        <v>65300</v>
      </c>
      <c r="J8" s="121">
        <v>64600</v>
      </c>
      <c r="K8" s="121">
        <v>62500</v>
      </c>
      <c r="L8" s="121">
        <v>59300</v>
      </c>
      <c r="M8" s="121">
        <v>59000</v>
      </c>
      <c r="N8" s="122">
        <v>54300</v>
      </c>
      <c r="O8" s="140">
        <v>50500</v>
      </c>
      <c r="P8" s="141">
        <v>47500</v>
      </c>
      <c r="Q8" s="69">
        <v>-5.9400000000000001E-2</v>
      </c>
      <c r="R8" s="69">
        <v>-0.4022</v>
      </c>
      <c r="S8" s="69">
        <f>P8/M8-1</f>
        <v>-0.19491525423728817</v>
      </c>
      <c r="T8" s="69">
        <f>P8/J8-1</f>
        <v>-0.26470588235294112</v>
      </c>
      <c r="U8" s="101"/>
      <c r="V8" s="129" t="s">
        <v>165</v>
      </c>
      <c r="W8" s="123">
        <v>46000</v>
      </c>
      <c r="X8" s="124" t="s">
        <v>166</v>
      </c>
      <c r="Y8" s="124" t="s">
        <v>166</v>
      </c>
      <c r="Z8" s="124" t="s">
        <v>166</v>
      </c>
      <c r="AA8" s="124" t="s">
        <v>166</v>
      </c>
      <c r="AB8" s="124" t="s">
        <v>166</v>
      </c>
      <c r="AC8" s="124" t="s">
        <v>166</v>
      </c>
      <c r="AD8" s="124" t="s">
        <v>166</v>
      </c>
      <c r="AE8" s="124" t="s">
        <v>166</v>
      </c>
      <c r="AF8" s="124" t="s">
        <v>166</v>
      </c>
      <c r="AG8" s="124" t="s">
        <v>166</v>
      </c>
      <c r="AH8" s="124" t="s">
        <v>166</v>
      </c>
      <c r="AI8" s="125">
        <v>46000</v>
      </c>
      <c r="AJ8" s="124" t="s">
        <v>166</v>
      </c>
      <c r="AK8" s="124" t="s">
        <v>166</v>
      </c>
    </row>
    <row r="9" spans="1:37">
      <c r="A9" s="32" t="s">
        <v>42</v>
      </c>
      <c r="X9" s="38"/>
      <c r="Y9" s="38"/>
    </row>
    <row r="10" spans="1:37" ht="17.25">
      <c r="A10" s="119" t="s">
        <v>148</v>
      </c>
      <c r="X10" s="38"/>
    </row>
    <row r="11" spans="1:37">
      <c r="A11" s="4" t="s">
        <v>154</v>
      </c>
      <c r="X11" s="38"/>
    </row>
    <row r="12" spans="1:37">
      <c r="X12" s="38"/>
    </row>
    <row r="13" spans="1:37">
      <c r="X13" s="38"/>
    </row>
    <row r="14" spans="1:37">
      <c r="X14" s="38"/>
    </row>
    <row r="15" spans="1:37">
      <c r="X15" s="38"/>
    </row>
    <row r="16" spans="1:37">
      <c r="X16" s="38"/>
    </row>
    <row r="17" spans="24:24" s="4" customFormat="1">
      <c r="X17" s="38"/>
    </row>
    <row r="18" spans="24:24" s="4" customFormat="1">
      <c r="X18" s="38"/>
    </row>
    <row r="19" spans="24:24" s="4" customFormat="1">
      <c r="X19" s="38"/>
    </row>
    <row r="20" spans="24:24" s="4" customFormat="1">
      <c r="X20" s="38"/>
    </row>
    <row r="21" spans="24:24" s="4" customFormat="1">
      <c r="X21" s="38"/>
    </row>
    <row r="22" spans="24:24" s="4" customFormat="1">
      <c r="X22" s="38"/>
    </row>
    <row r="23" spans="24:24" s="4" customFormat="1">
      <c r="X23" s="38"/>
    </row>
    <row r="24" spans="24:24" s="4" customFormat="1">
      <c r="X24" s="38"/>
    </row>
    <row r="25" spans="24:24" s="4" customFormat="1">
      <c r="X25" s="38"/>
    </row>
    <row r="26" spans="24:24" s="4" customFormat="1">
      <c r="X26" s="38"/>
    </row>
    <row r="27" spans="24:24" s="4" customFormat="1">
      <c r="X27" s="38"/>
    </row>
    <row r="28" spans="24:24" s="4" customFormat="1">
      <c r="X28" s="38"/>
    </row>
    <row r="29" spans="24:24" s="4" customFormat="1">
      <c r="X29" s="38"/>
    </row>
    <row r="30" spans="24:24" s="4" customFormat="1">
      <c r="X30" s="38"/>
    </row>
    <row r="31" spans="24:24" s="4" customFormat="1">
      <c r="X31" s="38"/>
    </row>
    <row r="32" spans="24:24" s="4" customFormat="1">
      <c r="X32" s="38"/>
    </row>
    <row r="33" spans="24:24" s="4" customFormat="1">
      <c r="X33" s="38"/>
    </row>
  </sheetData>
  <mergeCells count="7">
    <mergeCell ref="W1:AK1"/>
    <mergeCell ref="A1:A3"/>
    <mergeCell ref="B1:B3"/>
    <mergeCell ref="C1:C3"/>
    <mergeCell ref="D1:U1"/>
    <mergeCell ref="V1:V3"/>
    <mergeCell ref="D2:O2"/>
  </mergeCells>
  <phoneticPr fontId="1" type="noConversion"/>
  <conditionalFormatting sqref="AK4:AK7">
    <cfRule type="dataBar" priority="1">
      <dataBar>
        <cfvo type="min"/>
        <cfvo type="max"/>
        <color rgb="FF638EC6"/>
      </dataBar>
      <extLst>
        <ext xmlns:x14="http://schemas.microsoft.com/office/spreadsheetml/2009/9/main" uri="{B025F937-C7B1-47D3-B67F-A62EFF666E3E}">
          <x14:id>{D0951B6A-DB86-4DAE-B93A-683966CF861A}</x14:id>
        </ext>
      </extLst>
    </cfRule>
    <cfRule type="dataBar" priority="2">
      <dataBar>
        <cfvo type="min"/>
        <cfvo type="max"/>
        <color rgb="FF63C384"/>
      </dataBar>
      <extLst>
        <ext xmlns:x14="http://schemas.microsoft.com/office/spreadsheetml/2009/9/main" uri="{B025F937-C7B1-47D3-B67F-A62EFF666E3E}">
          <x14:id>{F6C26E32-E8D7-40D5-9E6D-54CF7F9C84A3}</x14:id>
        </ext>
      </extLst>
    </cfRule>
  </conditionalFormatting>
  <pageMargins left="0.7" right="0.7" top="0.75" bottom="0.75" header="0.3" footer="0.3"/>
  <pageSetup paperSize="9" orientation="portrait" r:id="rId1"/>
  <headerFooter>
    <oddFooter>&amp;R&amp;1#&amp;"Calibri"&amp;22&amp;KFF8939RESTRICTED</oddFooter>
  </headerFooter>
  <picture r:id="rId2"/>
  <extLst>
    <ext xmlns:x14="http://schemas.microsoft.com/office/spreadsheetml/2009/9/main" uri="{78C0D931-6437-407d-A8EE-F0AAD7539E65}">
      <x14:conditionalFormattings>
        <x14:conditionalFormatting xmlns:xm="http://schemas.microsoft.com/office/excel/2006/main">
          <x14:cfRule type="dataBar" id="{D0951B6A-DB86-4DAE-B93A-683966CF861A}">
            <x14:dataBar minLength="0" maxLength="100" gradient="0" direction="leftToRight">
              <x14:cfvo type="autoMin"/>
              <x14:cfvo type="autoMax"/>
              <x14:negativeFillColor rgb="FFFF0000"/>
              <x14:axisColor rgb="FF000000"/>
            </x14:dataBar>
          </x14:cfRule>
          <x14:cfRule type="dataBar" id="{F6C26E32-E8D7-40D5-9E6D-54CF7F9C84A3}">
            <x14:dataBar minLength="0" maxLength="100" border="1" negativeBarBorderColorSameAsPositive="0">
              <x14:cfvo type="autoMin"/>
              <x14:cfvo type="autoMax"/>
              <x14:borderColor rgb="FF63C384"/>
              <x14:negativeFillColor rgb="FFFF0000"/>
              <x14:negativeBorderColor rgb="FFFF0000"/>
              <x14:axisColor rgb="FF000000"/>
            </x14:dataBar>
          </x14:cfRule>
          <xm:sqref>AK4:AK7</xm:sqref>
        </x14:conditionalFormatting>
        <x14:conditionalFormatting xmlns:xm="http://schemas.microsoft.com/office/excel/2006/main">
          <x14:cfRule type="iconSet" priority="14" id="{ECDD8FD9-1384-424B-8699-050EBE7BEE93}">
            <x14:iconSet iconSet="3Triangles" custom="1">
              <x14:cfvo type="percent">
                <xm:f>0</xm:f>
              </x14:cfvo>
              <x14:cfvo type="num">
                <xm:f>0</xm:f>
              </x14:cfvo>
              <x14:cfvo type="num" gte="0">
                <xm:f>0</xm:f>
              </x14:cfvo>
              <x14:cfIcon iconSet="3Triangles" iconId="0"/>
              <x14:cfIcon iconSet="3Triangles" iconId="1"/>
              <x14:cfIcon iconSet="3Triangles" iconId="2"/>
            </x14:iconSet>
          </x14:cfRule>
          <xm:sqref>Q4:U7 S8:T8</xm:sqref>
        </x14:conditionalFormatting>
        <x14:conditionalFormatting xmlns:xm="http://schemas.microsoft.com/office/excel/2006/main">
          <x14:cfRule type="iconSet" priority="13" id="{2F398E7A-B233-48D5-B2CC-6D857B65CD2F}">
            <x14:iconSet iconSet="3Arrows" custom="1">
              <x14:cfvo type="percent">
                <xm:f>0</xm:f>
              </x14:cfvo>
              <x14:cfvo type="num">
                <xm:f>-500</xm:f>
              </x14:cfvo>
              <x14:cfvo type="num" gte="0">
                <xm:f>0</xm:f>
              </x14:cfvo>
              <x14:cfIcon iconSet="3Arrows" iconId="0"/>
              <x14:cfIcon iconSet="4Arrows" iconId="1"/>
              <x14:cfIcon iconSet="4Arrows" iconId="2"/>
            </x14:iconSet>
          </x14:cfRule>
          <xm:sqref>AJ4:AJ7</xm:sqref>
        </x14:conditionalFormatting>
        <x14:conditionalFormatting xmlns:xm="http://schemas.microsoft.com/office/excel/2006/main">
          <x14:cfRule type="iconSet" priority="8" id="{B91F2374-4E0F-46EA-8433-BA17F6F63F99}">
            <x14:iconSet iconSet="3Triangles" custom="1">
              <x14:cfvo type="percent">
                <xm:f>0</xm:f>
              </x14:cfvo>
              <x14:cfvo type="num">
                <xm:f>0</xm:f>
              </x14:cfvo>
              <x14:cfvo type="num" gte="0">
                <xm:f>0</xm:f>
              </x14:cfvo>
              <x14:cfIcon iconSet="3Triangles" iconId="0"/>
              <x14:cfIcon iconSet="3Triangles" iconId="1"/>
              <x14:cfIcon iconSet="3Triangles" iconId="2"/>
            </x14:iconSet>
          </x14:cfRule>
          <xm:sqref>Q8:R8 U8</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'2023年1月'!D4:P4</xm:f>
              <xm:sqref>U4</xm:sqref>
            </x14:sparkline>
            <x14:sparkline>
              <xm:f>'2023年1月'!D8:O8</xm:f>
              <xm:sqref>U8</xm:sqref>
            </x14:sparkline>
            <x14:sparkline>
              <xm:f>'2023年1月'!D5:P5</xm:f>
              <xm:sqref>U5</xm:sqref>
            </x14:sparkline>
            <x14:sparkline>
              <xm:f>'2023年1月'!D6:P6</xm:f>
              <xm:sqref>U6</xm:sqref>
            </x14:sparkline>
            <x14:sparkline>
              <xm:f>'2023年1月'!D7:P7</xm:f>
              <xm:sqref>U7</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3"/>
  <sheetViews>
    <sheetView zoomScale="70" zoomScaleNormal="70" workbookViewId="0">
      <selection sqref="A1:A3"/>
    </sheetView>
  </sheetViews>
  <sheetFormatPr defaultColWidth="9" defaultRowHeight="13.5"/>
  <cols>
    <col min="1" max="1" width="5.140625" style="4" customWidth="1"/>
    <col min="2" max="2" width="8.5703125" style="4" bestFit="1" customWidth="1"/>
    <col min="3" max="3" width="18.42578125" style="4" bestFit="1" customWidth="1"/>
    <col min="4" max="11" width="9.85546875" style="4" bestFit="1" customWidth="1"/>
    <col min="12" max="12" width="13.140625" style="4" bestFit="1" customWidth="1"/>
    <col min="13" max="13" width="9.85546875" style="4" bestFit="1" customWidth="1"/>
    <col min="14" max="15" width="12.42578125" style="4" bestFit="1" customWidth="1"/>
    <col min="16" max="17" width="12.42578125" style="4" customWidth="1"/>
    <col min="18" max="18" width="8.85546875" style="4" customWidth="1"/>
    <col min="19" max="20" width="10" style="4" bestFit="1" customWidth="1"/>
    <col min="21" max="21" width="11.140625" style="4" bestFit="1" customWidth="1"/>
    <col min="22" max="22" width="17.140625" style="4" customWidth="1"/>
    <col min="23" max="23" width="185.28515625" style="4" customWidth="1"/>
    <col min="24" max="25" width="20.85546875" style="4" bestFit="1" customWidth="1"/>
    <col min="26" max="26" width="19.7109375" style="4" bestFit="1" customWidth="1"/>
    <col min="27" max="27" width="19.140625" style="25" bestFit="1" customWidth="1"/>
    <col min="28" max="28" width="11.42578125" style="25" bestFit="1" customWidth="1"/>
    <col min="29" max="30" width="19.140625" style="25" bestFit="1" customWidth="1"/>
    <col min="31" max="31" width="11.42578125" style="25" bestFit="1" customWidth="1"/>
    <col min="32" max="33" width="19.140625" style="25" bestFit="1" customWidth="1"/>
    <col min="34" max="34" width="11.42578125" style="25" bestFit="1" customWidth="1"/>
    <col min="35" max="36" width="19.42578125" style="25" bestFit="1" customWidth="1"/>
    <col min="37" max="37" width="19.42578125" style="25" customWidth="1"/>
    <col min="38" max="38" width="20.7109375" style="4" bestFit="1" customWidth="1"/>
    <col min="39" max="39" width="24.42578125" style="4" customWidth="1"/>
    <col min="40" max="16384" width="9" style="4"/>
  </cols>
  <sheetData>
    <row r="1" spans="1:39" s="2" customFormat="1" ht="23.45" customHeight="1" thickBot="1">
      <c r="A1" s="188" t="s">
        <v>38</v>
      </c>
      <c r="B1" s="188" t="s">
        <v>21</v>
      </c>
      <c r="C1" s="188" t="s">
        <v>37</v>
      </c>
      <c r="D1" s="190" t="s">
        <v>155</v>
      </c>
      <c r="E1" s="189"/>
      <c r="F1" s="189"/>
      <c r="G1" s="189"/>
      <c r="H1" s="189"/>
      <c r="I1" s="189"/>
      <c r="J1" s="189"/>
      <c r="K1" s="189"/>
      <c r="L1" s="189"/>
      <c r="M1" s="189"/>
      <c r="N1" s="189"/>
      <c r="O1" s="189"/>
      <c r="P1" s="189"/>
      <c r="Q1" s="189"/>
      <c r="R1" s="191"/>
      <c r="S1" s="191"/>
      <c r="T1" s="191"/>
      <c r="U1" s="191"/>
      <c r="V1" s="192"/>
      <c r="W1" s="188" t="s">
        <v>46</v>
      </c>
      <c r="X1" s="177" t="s">
        <v>117</v>
      </c>
      <c r="Y1" s="177"/>
      <c r="Z1" s="177"/>
      <c r="AA1" s="177"/>
      <c r="AB1" s="177"/>
      <c r="AC1" s="177"/>
      <c r="AD1" s="177"/>
      <c r="AE1" s="177"/>
      <c r="AF1" s="177"/>
      <c r="AG1" s="177"/>
      <c r="AH1" s="177"/>
      <c r="AI1" s="177"/>
      <c r="AJ1" s="177"/>
      <c r="AK1" s="177"/>
      <c r="AL1" s="177"/>
      <c r="AM1" s="177"/>
    </row>
    <row r="2" spans="1:39" ht="23.45" customHeight="1" thickTop="1" thickBot="1">
      <c r="A2" s="188"/>
      <c r="B2" s="188"/>
      <c r="C2" s="194"/>
      <c r="D2" s="195">
        <v>2022</v>
      </c>
      <c r="E2" s="196"/>
      <c r="F2" s="196"/>
      <c r="G2" s="196"/>
      <c r="H2" s="196"/>
      <c r="I2" s="196"/>
      <c r="J2" s="196"/>
      <c r="K2" s="196"/>
      <c r="L2" s="196"/>
      <c r="M2" s="196"/>
      <c r="N2" s="196"/>
      <c r="O2" s="197"/>
      <c r="P2" s="193">
        <v>2023</v>
      </c>
      <c r="Q2" s="193"/>
      <c r="R2" s="136"/>
      <c r="S2" s="136"/>
      <c r="T2" s="136"/>
      <c r="U2" s="136"/>
      <c r="V2" s="137"/>
      <c r="W2" s="188"/>
      <c r="X2" s="138">
        <v>2022</v>
      </c>
      <c r="Y2" s="138"/>
      <c r="Z2" s="138"/>
      <c r="AA2" s="138"/>
      <c r="AB2" s="138"/>
      <c r="AC2" s="138"/>
      <c r="AD2" s="138"/>
      <c r="AE2" s="138"/>
      <c r="AF2" s="138"/>
      <c r="AG2" s="138"/>
      <c r="AH2" s="138"/>
      <c r="AI2" s="138"/>
      <c r="AJ2" s="130">
        <v>2023</v>
      </c>
      <c r="AK2" s="130"/>
      <c r="AL2" s="130"/>
      <c r="AM2" s="130"/>
    </row>
    <row r="3" spans="1:39" ht="25.5" customHeight="1" thickTop="1">
      <c r="A3" s="188"/>
      <c r="B3" s="188"/>
      <c r="C3" s="188"/>
      <c r="D3" s="132" t="s">
        <v>0</v>
      </c>
      <c r="E3" s="109" t="s">
        <v>7</v>
      </c>
      <c r="F3" s="109" t="s">
        <v>26</v>
      </c>
      <c r="G3" s="109" t="s">
        <v>52</v>
      </c>
      <c r="H3" s="109" t="s">
        <v>72</v>
      </c>
      <c r="I3" s="109" t="s">
        <v>80</v>
      </c>
      <c r="J3" s="109" t="s">
        <v>88</v>
      </c>
      <c r="K3" s="109" t="s">
        <v>96</v>
      </c>
      <c r="L3" s="109" t="s">
        <v>107</v>
      </c>
      <c r="M3" s="109" t="s">
        <v>121</v>
      </c>
      <c r="N3" s="109" t="s">
        <v>141</v>
      </c>
      <c r="O3" s="109" t="s">
        <v>142</v>
      </c>
      <c r="P3" s="132" t="s">
        <v>0</v>
      </c>
      <c r="Q3" s="132" t="s">
        <v>7</v>
      </c>
      <c r="R3" s="133" t="s">
        <v>39</v>
      </c>
      <c r="S3" s="133" t="s">
        <v>40</v>
      </c>
      <c r="T3" s="134" t="s">
        <v>69</v>
      </c>
      <c r="U3" s="134" t="s">
        <v>101</v>
      </c>
      <c r="V3" s="135" t="s">
        <v>53</v>
      </c>
      <c r="W3" s="188"/>
      <c r="X3" s="102" t="s">
        <v>63</v>
      </c>
      <c r="Y3" s="131" t="s">
        <v>7</v>
      </c>
      <c r="Z3" s="131" t="s">
        <v>26</v>
      </c>
      <c r="AA3" s="131" t="s">
        <v>52</v>
      </c>
      <c r="AB3" s="131" t="s">
        <v>72</v>
      </c>
      <c r="AC3" s="131" t="s">
        <v>80</v>
      </c>
      <c r="AD3" s="131" t="s">
        <v>88</v>
      </c>
      <c r="AE3" s="131" t="s">
        <v>100</v>
      </c>
      <c r="AF3" s="131" t="s">
        <v>114</v>
      </c>
      <c r="AG3" s="131" t="s">
        <v>120</v>
      </c>
      <c r="AH3" s="131" t="s">
        <v>134</v>
      </c>
      <c r="AI3" s="131" t="s">
        <v>143</v>
      </c>
      <c r="AJ3" s="131" t="s">
        <v>158</v>
      </c>
      <c r="AK3" s="131" t="s">
        <v>7</v>
      </c>
      <c r="AL3" s="87" t="s">
        <v>159</v>
      </c>
      <c r="AM3" s="139" t="s">
        <v>160</v>
      </c>
    </row>
    <row r="4" spans="1:39" ht="102.95" customHeight="1">
      <c r="A4" s="98">
        <v>1</v>
      </c>
      <c r="B4" s="99" t="s">
        <v>17</v>
      </c>
      <c r="C4" s="99" t="s">
        <v>33</v>
      </c>
      <c r="D4" s="120">
        <v>115000</v>
      </c>
      <c r="E4" s="121">
        <v>100000</v>
      </c>
      <c r="F4" s="121">
        <v>88000</v>
      </c>
      <c r="G4" s="121">
        <v>83500</v>
      </c>
      <c r="H4" s="122">
        <v>83000</v>
      </c>
      <c r="I4" s="121">
        <v>79000</v>
      </c>
      <c r="J4" s="121">
        <v>79000</v>
      </c>
      <c r="K4" s="121">
        <v>76500</v>
      </c>
      <c r="L4" s="121">
        <v>76300</v>
      </c>
      <c r="M4" s="121">
        <v>74500</v>
      </c>
      <c r="N4" s="122">
        <v>71600</v>
      </c>
      <c r="O4" s="121">
        <v>68600</v>
      </c>
      <c r="P4" s="122">
        <v>65500</v>
      </c>
      <c r="Q4" s="147">
        <v>63400</v>
      </c>
      <c r="R4" s="69">
        <f>Q4/P4-1</f>
        <v>-3.2061068702290085E-2</v>
      </c>
      <c r="S4" s="69">
        <f>Q4/E4-1</f>
        <v>-0.36599999999999999</v>
      </c>
      <c r="T4" s="69">
        <f>Q4/N4-1</f>
        <v>-0.11452513966480449</v>
      </c>
      <c r="U4" s="69">
        <f>Q4/K4-1</f>
        <v>-0.17124183006535942</v>
      </c>
      <c r="V4" s="69"/>
      <c r="W4" s="142" t="s">
        <v>167</v>
      </c>
      <c r="X4" s="124" t="s">
        <v>64</v>
      </c>
      <c r="Y4" s="124">
        <v>94500</v>
      </c>
      <c r="Z4" s="125">
        <v>75000</v>
      </c>
      <c r="AA4" s="125">
        <v>80000</v>
      </c>
      <c r="AB4" s="125">
        <v>80000</v>
      </c>
      <c r="AC4" s="125">
        <v>75500</v>
      </c>
      <c r="AD4" s="125">
        <v>76000</v>
      </c>
      <c r="AE4" s="125">
        <v>74500</v>
      </c>
      <c r="AF4" s="125" t="s">
        <v>115</v>
      </c>
      <c r="AG4" s="125">
        <v>74300</v>
      </c>
      <c r="AH4" s="125">
        <v>70500</v>
      </c>
      <c r="AI4" s="125">
        <v>67000</v>
      </c>
      <c r="AJ4" s="125">
        <v>64000</v>
      </c>
      <c r="AK4" s="125">
        <v>61500</v>
      </c>
      <c r="AL4" s="89">
        <f>AK4-Y4</f>
        <v>-33000</v>
      </c>
      <c r="AM4" s="90">
        <f>AK4/Y4-1</f>
        <v>-0.34920634920634919</v>
      </c>
    </row>
    <row r="5" spans="1:39" ht="89.25">
      <c r="A5" s="98">
        <v>2</v>
      </c>
      <c r="B5" s="99" t="s">
        <v>18</v>
      </c>
      <c r="C5" s="99" t="s">
        <v>34</v>
      </c>
      <c r="D5" s="120">
        <v>210000</v>
      </c>
      <c r="E5" s="121">
        <v>175000</v>
      </c>
      <c r="F5" s="121">
        <v>175000</v>
      </c>
      <c r="G5" s="121">
        <v>160000</v>
      </c>
      <c r="H5" s="122">
        <v>155000</v>
      </c>
      <c r="I5" s="121">
        <v>147800</v>
      </c>
      <c r="J5" s="121">
        <v>154500</v>
      </c>
      <c r="K5" s="121">
        <v>157500</v>
      </c>
      <c r="L5" s="121">
        <v>157500</v>
      </c>
      <c r="M5" s="121">
        <v>156900</v>
      </c>
      <c r="N5" s="122">
        <v>149900</v>
      </c>
      <c r="O5" s="140">
        <v>135000</v>
      </c>
      <c r="P5" s="121">
        <v>135000</v>
      </c>
      <c r="Q5" s="146">
        <v>126000</v>
      </c>
      <c r="R5" s="69">
        <f t="shared" ref="R5:R8" si="0">Q5/P5-1</f>
        <v>-6.6666666666666652E-2</v>
      </c>
      <c r="S5" s="69">
        <f t="shared" ref="S5:S8" si="1">Q5/E5-1</f>
        <v>-0.28000000000000003</v>
      </c>
      <c r="T5" s="69">
        <f t="shared" ref="T5:T8" si="2">Q5/N5-1</f>
        <v>-0.15943962641761178</v>
      </c>
      <c r="U5" s="69">
        <f t="shared" ref="U5:U8" si="3">Q5/K5-1</f>
        <v>-0.19999999999999996</v>
      </c>
      <c r="V5" s="69"/>
      <c r="W5" s="143" t="s">
        <v>168</v>
      </c>
      <c r="X5" s="124" t="s">
        <v>65</v>
      </c>
      <c r="Y5" s="124">
        <v>125000</v>
      </c>
      <c r="Z5" s="125">
        <v>125000</v>
      </c>
      <c r="AA5" s="124">
        <v>125000</v>
      </c>
      <c r="AB5" s="125">
        <v>125000</v>
      </c>
      <c r="AC5" s="125">
        <v>125000</v>
      </c>
      <c r="AD5" s="125">
        <v>147000</v>
      </c>
      <c r="AE5" s="125">
        <v>147500</v>
      </c>
      <c r="AF5" s="125" t="s">
        <v>116</v>
      </c>
      <c r="AG5" s="125" t="s">
        <v>116</v>
      </c>
      <c r="AH5" s="125">
        <v>147500</v>
      </c>
      <c r="AI5" s="125" t="s">
        <v>174</v>
      </c>
      <c r="AJ5" s="125">
        <v>128000</v>
      </c>
      <c r="AK5" s="125">
        <v>125000</v>
      </c>
      <c r="AL5" s="89">
        <f t="shared" ref="AL5" si="4">AK5-Y5</f>
        <v>0</v>
      </c>
      <c r="AM5" s="90">
        <f>AK5/Y5-1</f>
        <v>0</v>
      </c>
    </row>
    <row r="6" spans="1:39" ht="74.25">
      <c r="A6" s="98">
        <v>3</v>
      </c>
      <c r="B6" s="99" t="s">
        <v>19</v>
      </c>
      <c r="C6" s="99" t="s">
        <v>35</v>
      </c>
      <c r="D6" s="120">
        <v>650000</v>
      </c>
      <c r="E6" s="121">
        <v>600000</v>
      </c>
      <c r="F6" s="121">
        <v>650000</v>
      </c>
      <c r="G6" s="121">
        <v>695000</v>
      </c>
      <c r="H6" s="122">
        <v>695000</v>
      </c>
      <c r="I6" s="121">
        <v>700000</v>
      </c>
      <c r="J6" s="121">
        <v>695000</v>
      </c>
      <c r="K6" s="121">
        <v>695000</v>
      </c>
      <c r="L6" s="121">
        <v>695000</v>
      </c>
      <c r="M6" s="121">
        <v>690000</v>
      </c>
      <c r="N6" s="122">
        <v>650000</v>
      </c>
      <c r="O6" s="140">
        <v>650000</v>
      </c>
      <c r="P6" s="140">
        <v>640000</v>
      </c>
      <c r="Q6" s="147">
        <v>645000</v>
      </c>
      <c r="R6" s="69">
        <f t="shared" si="0"/>
        <v>7.8125E-3</v>
      </c>
      <c r="S6" s="69">
        <f t="shared" si="1"/>
        <v>7.4999999999999956E-2</v>
      </c>
      <c r="T6" s="69">
        <f t="shared" si="2"/>
        <v>-7.692307692307665E-3</v>
      </c>
      <c r="U6" s="69">
        <f t="shared" si="3"/>
        <v>-7.1942446043165464E-2</v>
      </c>
      <c r="V6" s="69"/>
      <c r="W6" s="143" t="s">
        <v>169</v>
      </c>
      <c r="X6" s="124" t="s">
        <v>66</v>
      </c>
      <c r="Y6" s="124" t="s">
        <v>58</v>
      </c>
      <c r="Z6" s="126" t="s">
        <v>30</v>
      </c>
      <c r="AA6" s="126" t="s">
        <v>54</v>
      </c>
      <c r="AB6" s="125">
        <v>450000</v>
      </c>
      <c r="AC6" s="125" t="s">
        <v>66</v>
      </c>
      <c r="AD6" s="125" t="s">
        <v>66</v>
      </c>
      <c r="AE6" s="125">
        <v>500000</v>
      </c>
      <c r="AF6" s="125">
        <v>500000</v>
      </c>
      <c r="AG6" s="125">
        <v>500000</v>
      </c>
      <c r="AH6" s="125">
        <v>500000</v>
      </c>
      <c r="AI6" s="125" t="s">
        <v>175</v>
      </c>
      <c r="AJ6" s="125" t="s">
        <v>175</v>
      </c>
      <c r="AK6" s="125" t="s">
        <v>176</v>
      </c>
      <c r="AL6" s="89">
        <f>540000-465000</f>
        <v>75000</v>
      </c>
      <c r="AM6" s="90">
        <f>540000/465000-1</f>
        <v>0.16129032258064524</v>
      </c>
    </row>
    <row r="7" spans="1:39" ht="93.6" customHeight="1">
      <c r="A7" s="98">
        <v>4</v>
      </c>
      <c r="B7" s="99" t="s">
        <v>20</v>
      </c>
      <c r="C7" s="99" t="s">
        <v>36</v>
      </c>
      <c r="D7" s="120">
        <v>600000</v>
      </c>
      <c r="E7" s="121">
        <v>580000</v>
      </c>
      <c r="F7" s="121">
        <v>570000</v>
      </c>
      <c r="G7" s="121">
        <v>530000</v>
      </c>
      <c r="H7" s="122">
        <v>520000</v>
      </c>
      <c r="I7" s="121">
        <v>510000</v>
      </c>
      <c r="J7" s="121">
        <v>490000</v>
      </c>
      <c r="K7" s="121">
        <v>485000</v>
      </c>
      <c r="L7" s="121">
        <v>470000</v>
      </c>
      <c r="M7" s="121">
        <v>460000</v>
      </c>
      <c r="N7" s="122">
        <v>455000</v>
      </c>
      <c r="O7" s="140">
        <v>425000</v>
      </c>
      <c r="P7" s="140">
        <v>420000</v>
      </c>
      <c r="Q7" s="147">
        <v>410000</v>
      </c>
      <c r="R7" s="69">
        <f t="shared" si="0"/>
        <v>-2.3809523809523836E-2</v>
      </c>
      <c r="S7" s="69">
        <f t="shared" si="1"/>
        <v>-0.2931034482758621</v>
      </c>
      <c r="T7" s="69">
        <f t="shared" si="2"/>
        <v>-9.8901098901098883E-2</v>
      </c>
      <c r="U7" s="69">
        <f t="shared" si="3"/>
        <v>-0.15463917525773196</v>
      </c>
      <c r="V7" s="69"/>
      <c r="W7" s="142" t="s">
        <v>170</v>
      </c>
      <c r="X7" s="124" t="s">
        <v>59</v>
      </c>
      <c r="Y7" s="124" t="s">
        <v>59</v>
      </c>
      <c r="Z7" s="126" t="s">
        <v>57</v>
      </c>
      <c r="AA7" s="126" t="s">
        <v>55</v>
      </c>
      <c r="AB7" s="125">
        <v>500000</v>
      </c>
      <c r="AC7" s="125">
        <v>485000</v>
      </c>
      <c r="AD7" s="125">
        <v>470000</v>
      </c>
      <c r="AE7" s="125">
        <v>470000</v>
      </c>
      <c r="AF7" s="125">
        <v>445000</v>
      </c>
      <c r="AG7" s="125">
        <v>445000</v>
      </c>
      <c r="AH7" s="125">
        <v>445000</v>
      </c>
      <c r="AI7" s="125">
        <v>400000</v>
      </c>
      <c r="AJ7" s="125">
        <v>400000</v>
      </c>
      <c r="AK7" s="125">
        <v>400000</v>
      </c>
      <c r="AL7" s="89">
        <f>AK7-560000</f>
        <v>-160000</v>
      </c>
      <c r="AM7" s="90">
        <f>AJ7/560000-1</f>
        <v>-0.2857142857142857</v>
      </c>
    </row>
    <row r="8" spans="1:39" ht="50.25" customHeight="1">
      <c r="A8" s="98">
        <v>5</v>
      </c>
      <c r="B8" s="99" t="s">
        <v>156</v>
      </c>
      <c r="C8" s="99" t="s">
        <v>157</v>
      </c>
      <c r="D8" s="120">
        <v>78500</v>
      </c>
      <c r="E8" s="121">
        <v>76000</v>
      </c>
      <c r="F8" s="121">
        <v>72300</v>
      </c>
      <c r="G8" s="121">
        <v>63300</v>
      </c>
      <c r="H8" s="122">
        <v>65000</v>
      </c>
      <c r="I8" s="121">
        <v>65300</v>
      </c>
      <c r="J8" s="121">
        <v>64600</v>
      </c>
      <c r="K8" s="121">
        <v>62500</v>
      </c>
      <c r="L8" s="121">
        <v>59300</v>
      </c>
      <c r="M8" s="121">
        <v>59000</v>
      </c>
      <c r="N8" s="122">
        <v>54300</v>
      </c>
      <c r="O8" s="140">
        <v>50500</v>
      </c>
      <c r="P8" s="121">
        <v>47500</v>
      </c>
      <c r="Q8" s="146">
        <v>46400</v>
      </c>
      <c r="R8" s="69">
        <f t="shared" si="0"/>
        <v>-2.3157894736842155E-2</v>
      </c>
      <c r="S8" s="69">
        <f t="shared" si="1"/>
        <v>-0.38947368421052631</v>
      </c>
      <c r="T8" s="69">
        <f t="shared" si="2"/>
        <v>-0.14548802946592998</v>
      </c>
      <c r="U8" s="69">
        <f t="shared" si="3"/>
        <v>-0.25760000000000005</v>
      </c>
      <c r="V8" s="69"/>
      <c r="W8" s="142" t="s">
        <v>171</v>
      </c>
      <c r="X8" s="124">
        <v>46000</v>
      </c>
      <c r="Y8" s="124" t="s">
        <v>166</v>
      </c>
      <c r="Z8" s="124" t="s">
        <v>166</v>
      </c>
      <c r="AA8" s="124" t="s">
        <v>166</v>
      </c>
      <c r="AB8" s="124" t="s">
        <v>166</v>
      </c>
      <c r="AC8" s="124" t="s">
        <v>166</v>
      </c>
      <c r="AD8" s="124" t="s">
        <v>166</v>
      </c>
      <c r="AE8" s="124" t="s">
        <v>166</v>
      </c>
      <c r="AF8" s="124" t="s">
        <v>166</v>
      </c>
      <c r="AG8" s="124" t="s">
        <v>166</v>
      </c>
      <c r="AH8" s="124" t="s">
        <v>166</v>
      </c>
      <c r="AI8" s="124" t="s">
        <v>166</v>
      </c>
      <c r="AJ8" s="125">
        <v>46000</v>
      </c>
      <c r="AK8" s="125">
        <v>45000</v>
      </c>
      <c r="AL8" s="124" t="s">
        <v>166</v>
      </c>
      <c r="AM8" s="124" t="s">
        <v>166</v>
      </c>
    </row>
    <row r="9" spans="1:39">
      <c r="A9" s="32" t="s">
        <v>42</v>
      </c>
      <c r="Y9" s="38"/>
      <c r="Z9" s="38"/>
    </row>
    <row r="10" spans="1:39" ht="17.25">
      <c r="A10" s="119" t="s">
        <v>172</v>
      </c>
      <c r="Y10" s="38"/>
    </row>
    <row r="11" spans="1:39">
      <c r="A11" s="4" t="s">
        <v>173</v>
      </c>
      <c r="Y11" s="38"/>
    </row>
    <row r="12" spans="1:39">
      <c r="Y12" s="38"/>
    </row>
    <row r="13" spans="1:39">
      <c r="Y13" s="38"/>
    </row>
    <row r="14" spans="1:39">
      <c r="Y14" s="38"/>
    </row>
    <row r="15" spans="1:39">
      <c r="Y15" s="38"/>
    </row>
    <row r="16" spans="1:39">
      <c r="Y16" s="38"/>
    </row>
    <row r="17" spans="25:37">
      <c r="Y17" s="38"/>
      <c r="AA17" s="4"/>
      <c r="AB17" s="4"/>
      <c r="AC17" s="4"/>
      <c r="AD17" s="4"/>
      <c r="AE17" s="4"/>
      <c r="AF17" s="4"/>
      <c r="AG17" s="4"/>
      <c r="AH17" s="4"/>
      <c r="AI17" s="4"/>
      <c r="AJ17" s="4"/>
      <c r="AK17" s="4"/>
    </row>
    <row r="18" spans="25:37">
      <c r="Y18" s="38"/>
      <c r="AA18" s="4"/>
      <c r="AB18" s="4"/>
      <c r="AC18" s="4"/>
      <c r="AD18" s="4"/>
      <c r="AE18" s="4"/>
      <c r="AF18" s="4"/>
      <c r="AG18" s="4"/>
      <c r="AH18" s="4"/>
      <c r="AI18" s="4"/>
      <c r="AJ18" s="4"/>
      <c r="AK18" s="4"/>
    </row>
    <row r="19" spans="25:37">
      <c r="Y19" s="38"/>
      <c r="AA19" s="4"/>
      <c r="AB19" s="4"/>
      <c r="AC19" s="4"/>
      <c r="AD19" s="4"/>
      <c r="AE19" s="4"/>
      <c r="AF19" s="4"/>
      <c r="AG19" s="4"/>
      <c r="AH19" s="4"/>
      <c r="AI19" s="4"/>
      <c r="AJ19" s="4"/>
      <c r="AK19" s="4"/>
    </row>
    <row r="20" spans="25:37">
      <c r="Y20" s="38"/>
      <c r="AA20" s="4"/>
      <c r="AB20" s="4"/>
      <c r="AC20" s="4"/>
      <c r="AD20" s="4"/>
      <c r="AE20" s="4"/>
      <c r="AF20" s="4"/>
      <c r="AG20" s="4"/>
      <c r="AH20" s="4"/>
      <c r="AI20" s="4"/>
      <c r="AJ20" s="4"/>
      <c r="AK20" s="4"/>
    </row>
    <row r="21" spans="25:37">
      <c r="Y21" s="38"/>
      <c r="AA21" s="4"/>
      <c r="AB21" s="4"/>
      <c r="AC21" s="4"/>
      <c r="AD21" s="4"/>
      <c r="AE21" s="4"/>
      <c r="AF21" s="4"/>
      <c r="AG21" s="4"/>
      <c r="AH21" s="4"/>
      <c r="AI21" s="4"/>
      <c r="AJ21" s="4"/>
      <c r="AK21" s="4"/>
    </row>
    <row r="22" spans="25:37">
      <c r="Y22" s="38"/>
      <c r="AA22" s="4"/>
      <c r="AB22" s="4"/>
      <c r="AC22" s="4"/>
      <c r="AD22" s="4"/>
      <c r="AE22" s="4"/>
      <c r="AF22" s="4"/>
      <c r="AG22" s="4"/>
      <c r="AH22" s="4"/>
      <c r="AI22" s="4"/>
      <c r="AJ22" s="4"/>
      <c r="AK22" s="4"/>
    </row>
    <row r="23" spans="25:37">
      <c r="Y23" s="38"/>
      <c r="AA23" s="4"/>
      <c r="AB23" s="4"/>
      <c r="AC23" s="4"/>
      <c r="AD23" s="4"/>
      <c r="AE23" s="4"/>
      <c r="AF23" s="4"/>
      <c r="AG23" s="4"/>
      <c r="AH23" s="4"/>
      <c r="AI23" s="4"/>
      <c r="AJ23" s="4"/>
      <c r="AK23" s="4"/>
    </row>
    <row r="24" spans="25:37">
      <c r="Y24" s="38"/>
      <c r="AA24" s="4"/>
      <c r="AB24" s="4"/>
      <c r="AC24" s="4"/>
      <c r="AD24" s="4"/>
      <c r="AE24" s="4"/>
      <c r="AF24" s="4"/>
      <c r="AG24" s="4"/>
      <c r="AH24" s="4"/>
      <c r="AI24" s="4"/>
      <c r="AJ24" s="4"/>
      <c r="AK24" s="4"/>
    </row>
    <row r="25" spans="25:37">
      <c r="Y25" s="38"/>
      <c r="AA25" s="4"/>
      <c r="AB25" s="4"/>
      <c r="AC25" s="4"/>
      <c r="AD25" s="4"/>
      <c r="AE25" s="4"/>
      <c r="AF25" s="4"/>
      <c r="AG25" s="4"/>
      <c r="AH25" s="4"/>
      <c r="AI25" s="4"/>
      <c r="AJ25" s="4"/>
      <c r="AK25" s="4"/>
    </row>
    <row r="26" spans="25:37">
      <c r="Y26" s="38"/>
      <c r="AA26" s="4"/>
      <c r="AB26" s="4"/>
      <c r="AC26" s="4"/>
      <c r="AD26" s="4"/>
      <c r="AE26" s="4"/>
      <c r="AF26" s="4"/>
      <c r="AG26" s="4"/>
      <c r="AH26" s="4"/>
      <c r="AI26" s="4"/>
      <c r="AJ26" s="4"/>
      <c r="AK26" s="4"/>
    </row>
    <row r="27" spans="25:37">
      <c r="Y27" s="38"/>
      <c r="AA27" s="4"/>
      <c r="AB27" s="4"/>
      <c r="AC27" s="4"/>
      <c r="AD27" s="4"/>
      <c r="AE27" s="4"/>
      <c r="AF27" s="4"/>
      <c r="AG27" s="4"/>
      <c r="AH27" s="4"/>
      <c r="AI27" s="4"/>
      <c r="AJ27" s="4"/>
      <c r="AK27" s="4"/>
    </row>
    <row r="28" spans="25:37">
      <c r="Y28" s="38"/>
      <c r="AA28" s="4"/>
      <c r="AB28" s="4"/>
      <c r="AC28" s="4"/>
      <c r="AD28" s="4"/>
      <c r="AE28" s="4"/>
      <c r="AF28" s="4"/>
      <c r="AG28" s="4"/>
      <c r="AH28" s="4"/>
      <c r="AI28" s="4"/>
      <c r="AJ28" s="4"/>
      <c r="AK28" s="4"/>
    </row>
    <row r="29" spans="25:37">
      <c r="Y29" s="38"/>
      <c r="AA29" s="4"/>
      <c r="AB29" s="4"/>
      <c r="AC29" s="4"/>
      <c r="AD29" s="4"/>
      <c r="AE29" s="4"/>
      <c r="AF29" s="4"/>
      <c r="AG29" s="4"/>
      <c r="AH29" s="4"/>
      <c r="AI29" s="4"/>
      <c r="AJ29" s="4"/>
      <c r="AK29" s="4"/>
    </row>
    <row r="30" spans="25:37">
      <c r="Y30" s="38"/>
      <c r="AA30" s="4"/>
      <c r="AB30" s="4"/>
      <c r="AC30" s="4"/>
      <c r="AD30" s="4"/>
      <c r="AE30" s="4"/>
      <c r="AF30" s="4"/>
      <c r="AG30" s="4"/>
      <c r="AH30" s="4"/>
      <c r="AI30" s="4"/>
      <c r="AJ30" s="4"/>
      <c r="AK30" s="4"/>
    </row>
    <row r="31" spans="25:37">
      <c r="Y31" s="38"/>
      <c r="AA31" s="4"/>
      <c r="AB31" s="4"/>
      <c r="AC31" s="4"/>
      <c r="AD31" s="4"/>
      <c r="AE31" s="4"/>
      <c r="AF31" s="4"/>
      <c r="AG31" s="4"/>
      <c r="AH31" s="4"/>
      <c r="AI31" s="4"/>
      <c r="AJ31" s="4"/>
      <c r="AK31" s="4"/>
    </row>
    <row r="32" spans="25:37">
      <c r="Y32" s="38"/>
      <c r="AA32" s="4"/>
      <c r="AB32" s="4"/>
      <c r="AC32" s="4"/>
      <c r="AD32" s="4"/>
      <c r="AE32" s="4"/>
      <c r="AF32" s="4"/>
      <c r="AG32" s="4"/>
      <c r="AH32" s="4"/>
      <c r="AI32" s="4"/>
      <c r="AJ32" s="4"/>
      <c r="AK32" s="4"/>
    </row>
    <row r="33" spans="25:37">
      <c r="Y33" s="38"/>
      <c r="AA33" s="4"/>
      <c r="AB33" s="4"/>
      <c r="AC33" s="4"/>
      <c r="AD33" s="4"/>
      <c r="AE33" s="4"/>
      <c r="AF33" s="4"/>
      <c r="AG33" s="4"/>
      <c r="AH33" s="4"/>
      <c r="AI33" s="4"/>
      <c r="AJ33" s="4"/>
      <c r="AK33" s="4"/>
    </row>
  </sheetData>
  <mergeCells count="8">
    <mergeCell ref="X1:AM1"/>
    <mergeCell ref="A1:A3"/>
    <mergeCell ref="B1:B3"/>
    <mergeCell ref="C1:C3"/>
    <mergeCell ref="D1:V1"/>
    <mergeCell ref="W1:W3"/>
    <mergeCell ref="D2:O2"/>
    <mergeCell ref="P2:Q2"/>
  </mergeCells>
  <phoneticPr fontId="1" type="noConversion"/>
  <conditionalFormatting sqref="AM4:AM7">
    <cfRule type="dataBar" priority="1">
      <dataBar>
        <cfvo type="min"/>
        <cfvo type="max"/>
        <color rgb="FF638EC6"/>
      </dataBar>
      <extLst>
        <ext xmlns:x14="http://schemas.microsoft.com/office/spreadsheetml/2009/9/main" uri="{B025F937-C7B1-47D3-B67F-A62EFF666E3E}">
          <x14:id>{9537F787-C510-4D3D-9C86-3F2A74BE0FF2}</x14:id>
        </ext>
      </extLst>
    </cfRule>
    <cfRule type="dataBar" priority="2">
      <dataBar>
        <cfvo type="min"/>
        <cfvo type="max"/>
        <color rgb="FF63C384"/>
      </dataBar>
      <extLst>
        <ext xmlns:x14="http://schemas.microsoft.com/office/spreadsheetml/2009/9/main" uri="{B025F937-C7B1-47D3-B67F-A62EFF666E3E}">
          <x14:id>{6E92A7A1-1C9C-4C07-A52A-9F77767110DF}</x14:id>
        </ext>
      </extLst>
    </cfRule>
  </conditionalFormatting>
  <pageMargins left="0.7" right="0.7" top="0.75" bottom="0.75" header="0.3" footer="0.3"/>
  <pageSetup paperSize="9" orientation="portrait" r:id="rId1"/>
  <picture r:id="rId2"/>
  <extLst>
    <ext xmlns:x14="http://schemas.microsoft.com/office/spreadsheetml/2009/9/main" uri="{78C0D931-6437-407d-A8EE-F0AAD7539E65}">
      <x14:conditionalFormattings>
        <x14:conditionalFormatting xmlns:xm="http://schemas.microsoft.com/office/excel/2006/main">
          <x14:cfRule type="dataBar" id="{9537F787-C510-4D3D-9C86-3F2A74BE0FF2}">
            <x14:dataBar minLength="0" maxLength="100" gradient="0" direction="leftToRight">
              <x14:cfvo type="autoMin"/>
              <x14:cfvo type="autoMax"/>
              <x14:negativeFillColor rgb="FFFF0000"/>
              <x14:axisColor rgb="FF000000"/>
            </x14:dataBar>
          </x14:cfRule>
          <x14:cfRule type="dataBar" id="{6E92A7A1-1C9C-4C07-A52A-9F77767110DF}">
            <x14:dataBar minLength="0" maxLength="100" border="1" negativeBarBorderColorSameAsPositive="0">
              <x14:cfvo type="autoMin"/>
              <x14:cfvo type="autoMax"/>
              <x14:borderColor rgb="FF63C384"/>
              <x14:negativeFillColor rgb="FFFF0000"/>
              <x14:negativeBorderColor rgb="FFFF0000"/>
              <x14:axisColor rgb="FF000000"/>
            </x14:dataBar>
          </x14:cfRule>
          <xm:sqref>AM4:AM7</xm:sqref>
        </x14:conditionalFormatting>
        <x14:conditionalFormatting xmlns:xm="http://schemas.microsoft.com/office/excel/2006/main">
          <x14:cfRule type="iconSet" priority="5" id="{5824543F-6219-43D2-9CB0-0B737B7CADC9}">
            <x14:iconSet iconSet="3Triangles" custom="1">
              <x14:cfvo type="percent">
                <xm:f>0</xm:f>
              </x14:cfvo>
              <x14:cfvo type="num">
                <xm:f>0</xm:f>
              </x14:cfvo>
              <x14:cfvo type="num" gte="0">
                <xm:f>0</xm:f>
              </x14:cfvo>
              <x14:cfIcon iconSet="3Triangles" iconId="0"/>
              <x14:cfIcon iconSet="3Triangles" iconId="1"/>
              <x14:cfIcon iconSet="3Triangles" iconId="2"/>
            </x14:iconSet>
          </x14:cfRule>
          <xm:sqref>R4:V4 R5:U8 V4:V8</xm:sqref>
        </x14:conditionalFormatting>
        <x14:conditionalFormatting xmlns:xm="http://schemas.microsoft.com/office/excel/2006/main">
          <x14:cfRule type="iconSet" priority="4" id="{6795E7D4-D80C-4893-AB68-43223EB76BD4}">
            <x14:iconSet iconSet="3Arrows" custom="1">
              <x14:cfvo type="percent">
                <xm:f>0</xm:f>
              </x14:cfvo>
              <x14:cfvo type="num">
                <xm:f>-500</xm:f>
              </x14:cfvo>
              <x14:cfvo type="num" gte="0">
                <xm:f>0</xm:f>
              </x14:cfvo>
              <x14:cfIcon iconSet="3Arrows" iconId="0"/>
              <x14:cfIcon iconSet="4Arrows" iconId="1"/>
              <x14:cfIcon iconSet="4Arrows" iconId="2"/>
            </x14:iconSet>
          </x14:cfRule>
          <xm:sqref>AL4:AL7</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'2023年2月'!D4:Q4</xm:f>
              <xm:sqref>V4</xm:sqref>
            </x14:sparkline>
            <x14:sparkline>
              <xm:f>'2023年2月'!D5:Q5</xm:f>
              <xm:sqref>V5</xm:sqref>
            </x14:sparkline>
            <x14:sparkline>
              <xm:f>'2023年2月'!D6:Q6</xm:f>
              <xm:sqref>V6</xm:sqref>
            </x14:sparkline>
            <x14:sparkline>
              <xm:f>'2023年2月'!D7:Q7</xm:f>
              <xm:sqref>V7</xm:sqref>
            </x14:sparkline>
            <x14:sparkline>
              <xm:f>'2023年2月'!D8:Q8</xm:f>
              <xm:sqref>V8</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abSelected="1" zoomScale="70" zoomScaleNormal="70" workbookViewId="0">
      <selection sqref="A1:A3"/>
    </sheetView>
  </sheetViews>
  <sheetFormatPr defaultColWidth="9" defaultRowHeight="13.5"/>
  <cols>
    <col min="1" max="1" width="5.140625" style="4" customWidth="1"/>
    <col min="2" max="2" width="8.5703125" style="4" bestFit="1" customWidth="1"/>
    <col min="3" max="3" width="18.42578125" style="4" bestFit="1" customWidth="1"/>
    <col min="4" max="11" width="9.85546875" style="4" customWidth="1"/>
    <col min="12" max="12" width="13.140625" style="4" customWidth="1"/>
    <col min="13" max="13" width="9.85546875" style="4" customWidth="1"/>
    <col min="14" max="18" width="12.42578125" style="4" customWidth="1"/>
    <col min="19" max="19" width="10.5703125" style="4" customWidth="1"/>
    <col min="20" max="21" width="10" style="4" bestFit="1" customWidth="1"/>
    <col min="22" max="22" width="11.140625" style="4" bestFit="1" customWidth="1"/>
    <col min="23" max="23" width="17.140625" style="4" customWidth="1"/>
    <col min="24" max="24" width="185.28515625" style="4" customWidth="1"/>
    <col min="25" max="26" width="20.85546875" style="4" bestFit="1" customWidth="1"/>
    <col min="27" max="27" width="19.7109375" style="4" bestFit="1" customWidth="1"/>
    <col min="28" max="28" width="19.140625" style="25" bestFit="1" customWidth="1"/>
    <col min="29" max="29" width="11.42578125" style="25" bestFit="1" customWidth="1"/>
    <col min="30" max="31" width="19.140625" style="25" bestFit="1" customWidth="1"/>
    <col min="32" max="32" width="11.42578125" style="25" bestFit="1" customWidth="1"/>
    <col min="33" max="34" width="19.140625" style="25" bestFit="1" customWidth="1"/>
    <col min="35" max="35" width="11.42578125" style="25" bestFit="1" customWidth="1"/>
    <col min="36" max="37" width="19.42578125" style="25" bestFit="1" customWidth="1"/>
    <col min="38" max="39" width="19.42578125" style="25" customWidth="1"/>
    <col min="40" max="40" width="20.7109375" style="4" bestFit="1" customWidth="1"/>
    <col min="41" max="41" width="24.42578125" style="4" customWidth="1"/>
    <col min="42" max="16384" width="9" style="4"/>
  </cols>
  <sheetData>
    <row r="1" spans="1:41" s="2" customFormat="1" ht="23.45" customHeight="1" thickBot="1">
      <c r="A1" s="188" t="s">
        <v>38</v>
      </c>
      <c r="B1" s="188" t="s">
        <v>21</v>
      </c>
      <c r="C1" s="188" t="s">
        <v>37</v>
      </c>
      <c r="D1" s="190" t="s">
        <v>155</v>
      </c>
      <c r="E1" s="189"/>
      <c r="F1" s="189"/>
      <c r="G1" s="189"/>
      <c r="H1" s="189"/>
      <c r="I1" s="189"/>
      <c r="J1" s="189"/>
      <c r="K1" s="189"/>
      <c r="L1" s="189"/>
      <c r="M1" s="189"/>
      <c r="N1" s="189"/>
      <c r="O1" s="189"/>
      <c r="P1" s="189"/>
      <c r="Q1" s="189"/>
      <c r="R1" s="189"/>
      <c r="S1" s="191"/>
      <c r="T1" s="191"/>
      <c r="U1" s="191"/>
      <c r="V1" s="191"/>
      <c r="W1" s="192"/>
      <c r="X1" s="188" t="s">
        <v>46</v>
      </c>
      <c r="Y1" s="177" t="s">
        <v>117</v>
      </c>
      <c r="Z1" s="177"/>
      <c r="AA1" s="177"/>
      <c r="AB1" s="177"/>
      <c r="AC1" s="177"/>
      <c r="AD1" s="177"/>
      <c r="AE1" s="177"/>
      <c r="AF1" s="177"/>
      <c r="AG1" s="177"/>
      <c r="AH1" s="177"/>
      <c r="AI1" s="177"/>
      <c r="AJ1" s="177"/>
      <c r="AK1" s="177"/>
      <c r="AL1" s="177"/>
      <c r="AM1" s="177"/>
      <c r="AN1" s="177"/>
      <c r="AO1" s="177"/>
    </row>
    <row r="2" spans="1:41" ht="23.45" customHeight="1" thickTop="1" thickBot="1">
      <c r="A2" s="188"/>
      <c r="B2" s="188"/>
      <c r="C2" s="194"/>
      <c r="D2" s="195">
        <v>2022</v>
      </c>
      <c r="E2" s="196"/>
      <c r="F2" s="196"/>
      <c r="G2" s="196"/>
      <c r="H2" s="196"/>
      <c r="I2" s="196"/>
      <c r="J2" s="196"/>
      <c r="K2" s="196"/>
      <c r="L2" s="196"/>
      <c r="M2" s="196"/>
      <c r="N2" s="196"/>
      <c r="O2" s="197"/>
      <c r="P2" s="193">
        <v>2023</v>
      </c>
      <c r="Q2" s="193"/>
      <c r="R2" s="193"/>
      <c r="S2" s="136"/>
      <c r="T2" s="136"/>
      <c r="U2" s="136"/>
      <c r="V2" s="136"/>
      <c r="W2" s="137"/>
      <c r="X2" s="188"/>
      <c r="Y2" s="138">
        <v>2022</v>
      </c>
      <c r="Z2" s="138"/>
      <c r="AA2" s="138"/>
      <c r="AB2" s="138"/>
      <c r="AC2" s="138"/>
      <c r="AD2" s="138"/>
      <c r="AE2" s="138"/>
      <c r="AF2" s="138"/>
      <c r="AG2" s="138"/>
      <c r="AH2" s="138"/>
      <c r="AI2" s="138"/>
      <c r="AJ2" s="138"/>
      <c r="AK2" s="198">
        <v>2023</v>
      </c>
      <c r="AL2" s="198"/>
      <c r="AM2" s="198"/>
      <c r="AN2" s="144"/>
      <c r="AO2" s="144"/>
    </row>
    <row r="3" spans="1:41" ht="25.5" customHeight="1" thickTop="1">
      <c r="A3" s="188"/>
      <c r="B3" s="188"/>
      <c r="C3" s="188"/>
      <c r="D3" s="132" t="s">
        <v>0</v>
      </c>
      <c r="E3" s="109" t="s">
        <v>7</v>
      </c>
      <c r="F3" s="109" t="s">
        <v>26</v>
      </c>
      <c r="G3" s="109" t="s">
        <v>52</v>
      </c>
      <c r="H3" s="109" t="s">
        <v>72</v>
      </c>
      <c r="I3" s="109" t="s">
        <v>80</v>
      </c>
      <c r="J3" s="109" t="s">
        <v>88</v>
      </c>
      <c r="K3" s="109" t="s">
        <v>96</v>
      </c>
      <c r="L3" s="109" t="s">
        <v>107</v>
      </c>
      <c r="M3" s="109" t="s">
        <v>121</v>
      </c>
      <c r="N3" s="109" t="s">
        <v>141</v>
      </c>
      <c r="O3" s="109" t="s">
        <v>142</v>
      </c>
      <c r="P3" s="132" t="s">
        <v>0</v>
      </c>
      <c r="Q3" s="132" t="s">
        <v>7</v>
      </c>
      <c r="R3" s="109" t="s">
        <v>26</v>
      </c>
      <c r="S3" s="133" t="s">
        <v>39</v>
      </c>
      <c r="T3" s="133" t="s">
        <v>40</v>
      </c>
      <c r="U3" s="134" t="s">
        <v>69</v>
      </c>
      <c r="V3" s="134" t="s">
        <v>101</v>
      </c>
      <c r="W3" s="135" t="s">
        <v>53</v>
      </c>
      <c r="X3" s="188"/>
      <c r="Y3" s="102" t="s">
        <v>63</v>
      </c>
      <c r="Z3" s="145" t="s">
        <v>7</v>
      </c>
      <c r="AA3" s="145" t="s">
        <v>26</v>
      </c>
      <c r="AB3" s="145" t="s">
        <v>52</v>
      </c>
      <c r="AC3" s="145" t="s">
        <v>72</v>
      </c>
      <c r="AD3" s="145" t="s">
        <v>80</v>
      </c>
      <c r="AE3" s="145" t="s">
        <v>88</v>
      </c>
      <c r="AF3" s="145" t="s">
        <v>100</v>
      </c>
      <c r="AG3" s="145" t="s">
        <v>114</v>
      </c>
      <c r="AH3" s="145" t="s">
        <v>120</v>
      </c>
      <c r="AI3" s="145" t="s">
        <v>134</v>
      </c>
      <c r="AJ3" s="145" t="s">
        <v>143</v>
      </c>
      <c r="AK3" s="145" t="s">
        <v>158</v>
      </c>
      <c r="AL3" s="145" t="s">
        <v>7</v>
      </c>
      <c r="AM3" s="145" t="s">
        <v>26</v>
      </c>
      <c r="AN3" s="87" t="s">
        <v>159</v>
      </c>
      <c r="AO3" s="139" t="s">
        <v>160</v>
      </c>
    </row>
    <row r="4" spans="1:41" ht="102.95" customHeight="1">
      <c r="A4" s="98">
        <v>1</v>
      </c>
      <c r="B4" s="149" t="s">
        <v>177</v>
      </c>
      <c r="C4" s="99" t="s">
        <v>33</v>
      </c>
      <c r="D4" s="120">
        <v>115000</v>
      </c>
      <c r="E4" s="121">
        <v>100000</v>
      </c>
      <c r="F4" s="121">
        <v>88000</v>
      </c>
      <c r="G4" s="121">
        <v>83500</v>
      </c>
      <c r="H4" s="122">
        <v>83000</v>
      </c>
      <c r="I4" s="121">
        <v>79000</v>
      </c>
      <c r="J4" s="121">
        <v>79000</v>
      </c>
      <c r="K4" s="121">
        <v>76500</v>
      </c>
      <c r="L4" s="121">
        <v>76300</v>
      </c>
      <c r="M4" s="121">
        <v>74500</v>
      </c>
      <c r="N4" s="122">
        <v>71600</v>
      </c>
      <c r="O4" s="121">
        <v>68600</v>
      </c>
      <c r="P4" s="122">
        <v>65500</v>
      </c>
      <c r="Q4" s="147">
        <v>63400</v>
      </c>
      <c r="R4" s="146">
        <v>60900</v>
      </c>
      <c r="S4" s="69">
        <f>R4/Q4-1</f>
        <v>-3.9432176656151396E-2</v>
      </c>
      <c r="T4" s="69">
        <f>R4/F4-1</f>
        <v>-0.30795454545454548</v>
      </c>
      <c r="U4" s="69">
        <f>R4/O4-1</f>
        <v>-0.11224489795918369</v>
      </c>
      <c r="V4" s="69">
        <f>R4/L4-1</f>
        <v>-0.20183486238532111</v>
      </c>
      <c r="W4" s="69"/>
      <c r="X4" s="142" t="s">
        <v>186</v>
      </c>
      <c r="Y4" s="124" t="s">
        <v>64</v>
      </c>
      <c r="Z4" s="124">
        <v>94500</v>
      </c>
      <c r="AA4" s="125">
        <v>75000</v>
      </c>
      <c r="AB4" s="125">
        <v>80000</v>
      </c>
      <c r="AC4" s="125">
        <v>80000</v>
      </c>
      <c r="AD4" s="125">
        <v>75500</v>
      </c>
      <c r="AE4" s="125">
        <v>76000</v>
      </c>
      <c r="AF4" s="125">
        <v>74500</v>
      </c>
      <c r="AG4" s="125" t="s">
        <v>115</v>
      </c>
      <c r="AH4" s="125">
        <v>74300</v>
      </c>
      <c r="AI4" s="125">
        <v>70500</v>
      </c>
      <c r="AJ4" s="125">
        <v>67000</v>
      </c>
      <c r="AK4" s="125">
        <v>64000</v>
      </c>
      <c r="AL4" s="125">
        <v>61500</v>
      </c>
      <c r="AM4" s="125">
        <v>57500</v>
      </c>
      <c r="AN4" s="89">
        <f>AM4-AA4</f>
        <v>-17500</v>
      </c>
      <c r="AO4" s="90">
        <f>AM4/AA4-1</f>
        <v>-0.23333333333333328</v>
      </c>
    </row>
    <row r="5" spans="1:41" ht="98.25">
      <c r="A5" s="98">
        <v>2</v>
      </c>
      <c r="B5" s="149" t="s">
        <v>178</v>
      </c>
      <c r="C5" s="99" t="s">
        <v>34</v>
      </c>
      <c r="D5" s="120">
        <v>210000</v>
      </c>
      <c r="E5" s="121">
        <v>175000</v>
      </c>
      <c r="F5" s="121">
        <v>175000</v>
      </c>
      <c r="G5" s="121">
        <v>160000</v>
      </c>
      <c r="H5" s="122">
        <v>155000</v>
      </c>
      <c r="I5" s="121">
        <v>147800</v>
      </c>
      <c r="J5" s="121">
        <v>154500</v>
      </c>
      <c r="K5" s="121">
        <v>157500</v>
      </c>
      <c r="L5" s="121">
        <v>157500</v>
      </c>
      <c r="M5" s="121">
        <v>156900</v>
      </c>
      <c r="N5" s="122">
        <v>149900</v>
      </c>
      <c r="O5" s="140">
        <v>135000</v>
      </c>
      <c r="P5" s="121">
        <v>135000</v>
      </c>
      <c r="Q5" s="146">
        <v>126000</v>
      </c>
      <c r="R5" s="146">
        <v>118400</v>
      </c>
      <c r="S5" s="150">
        <f t="shared" ref="S5:S8" si="0">R5/Q5-1</f>
        <v>-6.0317460317460325E-2</v>
      </c>
      <c r="T5" s="69">
        <f t="shared" ref="T5:T8" si="1">R5/F5-1</f>
        <v>-0.3234285714285714</v>
      </c>
      <c r="U5" s="69">
        <f t="shared" ref="U5:U8" si="2">R5/O5-1</f>
        <v>-0.12296296296296294</v>
      </c>
      <c r="V5" s="69">
        <f t="shared" ref="V5:V8" si="3">R5/L5-1</f>
        <v>-0.24825396825396828</v>
      </c>
      <c r="W5" s="69"/>
      <c r="X5" s="142" t="s">
        <v>187</v>
      </c>
      <c r="Y5" s="124" t="s">
        <v>65</v>
      </c>
      <c r="Z5" s="124">
        <v>125000</v>
      </c>
      <c r="AA5" s="125">
        <v>125000</v>
      </c>
      <c r="AB5" s="124">
        <v>125000</v>
      </c>
      <c r="AC5" s="125">
        <v>125000</v>
      </c>
      <c r="AD5" s="125">
        <v>125000</v>
      </c>
      <c r="AE5" s="125">
        <v>147000</v>
      </c>
      <c r="AF5" s="125">
        <v>147500</v>
      </c>
      <c r="AG5" s="125" t="s">
        <v>116</v>
      </c>
      <c r="AH5" s="125" t="s">
        <v>116</v>
      </c>
      <c r="AI5" s="125">
        <v>147500</v>
      </c>
      <c r="AJ5" s="125" t="s">
        <v>174</v>
      </c>
      <c r="AK5" s="125">
        <v>128000</v>
      </c>
      <c r="AL5" s="125">
        <v>125000</v>
      </c>
      <c r="AM5" s="125">
        <v>117000</v>
      </c>
      <c r="AN5" s="89">
        <f>AM5-AA5</f>
        <v>-8000</v>
      </c>
      <c r="AO5" s="90">
        <f>AM5/AA5-1</f>
        <v>-6.3999999999999946E-2</v>
      </c>
    </row>
    <row r="6" spans="1:41" ht="73.5">
      <c r="A6" s="98">
        <v>3</v>
      </c>
      <c r="B6" s="149" t="s">
        <v>179</v>
      </c>
      <c r="C6" s="99" t="s">
        <v>35</v>
      </c>
      <c r="D6" s="120">
        <v>650000</v>
      </c>
      <c r="E6" s="121">
        <v>600000</v>
      </c>
      <c r="F6" s="121">
        <v>650000</v>
      </c>
      <c r="G6" s="121">
        <v>695000</v>
      </c>
      <c r="H6" s="122">
        <v>695000</v>
      </c>
      <c r="I6" s="121">
        <v>700000</v>
      </c>
      <c r="J6" s="121">
        <v>695000</v>
      </c>
      <c r="K6" s="121">
        <v>695000</v>
      </c>
      <c r="L6" s="121">
        <v>695000</v>
      </c>
      <c r="M6" s="121">
        <v>690000</v>
      </c>
      <c r="N6" s="122">
        <v>650000</v>
      </c>
      <c r="O6" s="140">
        <v>650000</v>
      </c>
      <c r="P6" s="140">
        <v>640000</v>
      </c>
      <c r="Q6" s="147">
        <v>645000</v>
      </c>
      <c r="R6" s="146">
        <v>645000</v>
      </c>
      <c r="S6" s="150">
        <f t="shared" si="0"/>
        <v>0</v>
      </c>
      <c r="T6" s="69">
        <f t="shared" si="1"/>
        <v>-7.692307692307665E-3</v>
      </c>
      <c r="U6" s="69">
        <f t="shared" si="2"/>
        <v>-7.692307692307665E-3</v>
      </c>
      <c r="V6" s="69">
        <f t="shared" si="3"/>
        <v>-7.1942446043165464E-2</v>
      </c>
      <c r="W6" s="69"/>
      <c r="X6" s="143" t="s">
        <v>188</v>
      </c>
      <c r="Y6" s="124" t="s">
        <v>66</v>
      </c>
      <c r="Z6" s="124" t="s">
        <v>58</v>
      </c>
      <c r="AA6" s="126" t="s">
        <v>30</v>
      </c>
      <c r="AB6" s="126" t="s">
        <v>54</v>
      </c>
      <c r="AC6" s="125">
        <v>450000</v>
      </c>
      <c r="AD6" s="125" t="s">
        <v>66</v>
      </c>
      <c r="AE6" s="125" t="s">
        <v>66</v>
      </c>
      <c r="AF6" s="125">
        <v>500000</v>
      </c>
      <c r="AG6" s="125">
        <v>500000</v>
      </c>
      <c r="AH6" s="125">
        <v>500000</v>
      </c>
      <c r="AI6" s="125">
        <v>500000</v>
      </c>
      <c r="AJ6" s="125" t="s">
        <v>175</v>
      </c>
      <c r="AK6" s="125" t="s">
        <v>175</v>
      </c>
      <c r="AL6" s="125" t="s">
        <v>176</v>
      </c>
      <c r="AM6" s="125">
        <v>545000</v>
      </c>
      <c r="AN6" s="152" t="s">
        <v>183</v>
      </c>
      <c r="AO6" s="199" t="s">
        <v>184</v>
      </c>
    </row>
    <row r="7" spans="1:41" ht="93.6" customHeight="1">
      <c r="A7" s="98">
        <v>4</v>
      </c>
      <c r="B7" s="149" t="s">
        <v>185</v>
      </c>
      <c r="C7" s="99" t="s">
        <v>36</v>
      </c>
      <c r="D7" s="120">
        <v>600000</v>
      </c>
      <c r="E7" s="121">
        <v>580000</v>
      </c>
      <c r="F7" s="121">
        <v>570000</v>
      </c>
      <c r="G7" s="121">
        <v>530000</v>
      </c>
      <c r="H7" s="122">
        <v>520000</v>
      </c>
      <c r="I7" s="121">
        <v>510000</v>
      </c>
      <c r="J7" s="121">
        <v>490000</v>
      </c>
      <c r="K7" s="121">
        <v>485000</v>
      </c>
      <c r="L7" s="121">
        <v>470000</v>
      </c>
      <c r="M7" s="121">
        <v>460000</v>
      </c>
      <c r="N7" s="122">
        <v>455000</v>
      </c>
      <c r="O7" s="140">
        <v>425000</v>
      </c>
      <c r="P7" s="140">
        <v>420000</v>
      </c>
      <c r="Q7" s="147">
        <v>410000</v>
      </c>
      <c r="R7" s="151">
        <v>396000</v>
      </c>
      <c r="S7" s="150">
        <f t="shared" si="0"/>
        <v>-3.4146341463414664E-2</v>
      </c>
      <c r="T7" s="69">
        <f t="shared" si="1"/>
        <v>-0.30526315789473679</v>
      </c>
      <c r="U7" s="69">
        <f t="shared" si="2"/>
        <v>-6.8235294117647061E-2</v>
      </c>
      <c r="V7" s="69">
        <f t="shared" si="3"/>
        <v>-0.1574468085106383</v>
      </c>
      <c r="W7" s="69"/>
      <c r="X7" s="142" t="s">
        <v>189</v>
      </c>
      <c r="Y7" s="124" t="s">
        <v>59</v>
      </c>
      <c r="Z7" s="124" t="s">
        <v>59</v>
      </c>
      <c r="AA7" s="153">
        <f>AVERAGE(550000,560000)</f>
        <v>555000</v>
      </c>
      <c r="AB7" s="126" t="s">
        <v>55</v>
      </c>
      <c r="AC7" s="125">
        <v>500000</v>
      </c>
      <c r="AD7" s="125">
        <v>485000</v>
      </c>
      <c r="AE7" s="125">
        <v>470000</v>
      </c>
      <c r="AF7" s="125">
        <v>470000</v>
      </c>
      <c r="AG7" s="125">
        <v>445000</v>
      </c>
      <c r="AH7" s="125">
        <v>445000</v>
      </c>
      <c r="AI7" s="125">
        <v>445000</v>
      </c>
      <c r="AJ7" s="125">
        <v>400000</v>
      </c>
      <c r="AK7" s="125">
        <v>400000</v>
      </c>
      <c r="AL7" s="125">
        <v>400000</v>
      </c>
      <c r="AM7" s="125">
        <v>385000</v>
      </c>
      <c r="AN7" s="89">
        <f>AM7-AA7</f>
        <v>-170000</v>
      </c>
      <c r="AO7" s="90">
        <f>AK7/560000-1</f>
        <v>-0.2857142857142857</v>
      </c>
    </row>
    <row r="8" spans="1:41" ht="111.75" customHeight="1">
      <c r="A8" s="98">
        <v>5</v>
      </c>
      <c r="B8" s="149" t="s">
        <v>180</v>
      </c>
      <c r="C8" s="99" t="s">
        <v>157</v>
      </c>
      <c r="D8" s="120">
        <v>78500</v>
      </c>
      <c r="E8" s="121">
        <v>76000</v>
      </c>
      <c r="F8" s="121">
        <v>72300</v>
      </c>
      <c r="G8" s="121">
        <v>63300</v>
      </c>
      <c r="H8" s="122">
        <v>65000</v>
      </c>
      <c r="I8" s="121">
        <v>65300</v>
      </c>
      <c r="J8" s="121">
        <v>64600</v>
      </c>
      <c r="K8" s="121">
        <v>62500</v>
      </c>
      <c r="L8" s="121">
        <v>59300</v>
      </c>
      <c r="M8" s="121">
        <v>59000</v>
      </c>
      <c r="N8" s="122">
        <v>54300</v>
      </c>
      <c r="O8" s="140">
        <v>50500</v>
      </c>
      <c r="P8" s="121">
        <v>47500</v>
      </c>
      <c r="Q8" s="146">
        <v>46400</v>
      </c>
      <c r="R8" s="146">
        <v>41700</v>
      </c>
      <c r="S8" s="150">
        <f t="shared" si="0"/>
        <v>-0.10129310344827591</v>
      </c>
      <c r="T8" s="69">
        <f t="shared" si="1"/>
        <v>-0.42323651452282163</v>
      </c>
      <c r="U8" s="69">
        <f t="shared" si="2"/>
        <v>-0.1742574257425743</v>
      </c>
      <c r="V8" s="69">
        <f t="shared" si="3"/>
        <v>-0.29679595278246207</v>
      </c>
      <c r="W8" s="69"/>
      <c r="X8" s="142" t="s">
        <v>190</v>
      </c>
      <c r="Y8" s="124">
        <v>46000</v>
      </c>
      <c r="Z8" s="124" t="s">
        <v>166</v>
      </c>
      <c r="AA8" s="124" t="s">
        <v>166</v>
      </c>
      <c r="AB8" s="124" t="s">
        <v>166</v>
      </c>
      <c r="AC8" s="124" t="s">
        <v>166</v>
      </c>
      <c r="AD8" s="124" t="s">
        <v>166</v>
      </c>
      <c r="AE8" s="124" t="s">
        <v>166</v>
      </c>
      <c r="AF8" s="124" t="s">
        <v>166</v>
      </c>
      <c r="AG8" s="124" t="s">
        <v>166</v>
      </c>
      <c r="AH8" s="124" t="s">
        <v>166</v>
      </c>
      <c r="AI8" s="124" t="s">
        <v>166</v>
      </c>
      <c r="AJ8" s="124" t="s">
        <v>166</v>
      </c>
      <c r="AK8" s="125">
        <v>46000</v>
      </c>
      <c r="AL8" s="125">
        <v>45000</v>
      </c>
      <c r="AM8" s="125">
        <v>40000</v>
      </c>
      <c r="AN8" s="124" t="s">
        <v>166</v>
      </c>
      <c r="AO8" s="124" t="s">
        <v>166</v>
      </c>
    </row>
    <row r="9" spans="1:41">
      <c r="A9" s="32" t="s">
        <v>42</v>
      </c>
      <c r="Z9" s="38"/>
      <c r="AA9" s="38"/>
    </row>
    <row r="10" spans="1:41" ht="17.25">
      <c r="A10" s="119" t="s">
        <v>181</v>
      </c>
      <c r="Z10" s="38"/>
    </row>
    <row r="11" spans="1:41">
      <c r="A11" s="4" t="s">
        <v>182</v>
      </c>
      <c r="Z11" s="38"/>
    </row>
    <row r="12" spans="1:41">
      <c r="Z12" s="38"/>
    </row>
    <row r="13" spans="1:41">
      <c r="Z13" s="38"/>
    </row>
    <row r="14" spans="1:41">
      <c r="Z14" s="38"/>
    </row>
    <row r="15" spans="1:41">
      <c r="Z15" s="38"/>
    </row>
    <row r="16" spans="1:41">
      <c r="Z16" s="38"/>
    </row>
    <row r="17" spans="26:39">
      <c r="Z17" s="38"/>
      <c r="AB17" s="4"/>
      <c r="AC17" s="4"/>
      <c r="AD17" s="4"/>
      <c r="AE17" s="4"/>
      <c r="AF17" s="4"/>
      <c r="AG17" s="4"/>
      <c r="AH17" s="4"/>
      <c r="AI17" s="4"/>
      <c r="AJ17" s="4"/>
      <c r="AK17" s="4"/>
      <c r="AL17" s="4"/>
      <c r="AM17" s="4"/>
    </row>
    <row r="18" spans="26:39">
      <c r="Z18" s="38"/>
      <c r="AB18" s="4"/>
      <c r="AC18" s="4"/>
      <c r="AD18" s="4"/>
      <c r="AE18" s="4"/>
      <c r="AF18" s="4"/>
      <c r="AG18" s="4"/>
      <c r="AH18" s="4"/>
      <c r="AI18" s="4"/>
      <c r="AJ18" s="4"/>
      <c r="AK18" s="4"/>
      <c r="AL18" s="4"/>
      <c r="AM18" s="4"/>
    </row>
    <row r="19" spans="26:39">
      <c r="Z19" s="38"/>
      <c r="AB19" s="4"/>
      <c r="AC19" s="4"/>
      <c r="AD19" s="4"/>
      <c r="AE19" s="4"/>
      <c r="AF19" s="4"/>
      <c r="AG19" s="4"/>
      <c r="AH19" s="4"/>
      <c r="AI19" s="4"/>
      <c r="AJ19" s="4"/>
      <c r="AK19" s="4"/>
      <c r="AL19" s="4"/>
      <c r="AM19" s="4"/>
    </row>
    <row r="20" spans="26:39">
      <c r="Z20" s="38"/>
      <c r="AB20" s="4"/>
      <c r="AC20" s="4"/>
      <c r="AD20" s="4"/>
      <c r="AE20" s="4"/>
      <c r="AF20" s="4"/>
      <c r="AG20" s="4"/>
      <c r="AH20" s="4"/>
      <c r="AI20" s="4"/>
      <c r="AJ20" s="4"/>
      <c r="AK20" s="4"/>
      <c r="AL20" s="4"/>
      <c r="AM20" s="4"/>
    </row>
    <row r="21" spans="26:39">
      <c r="Z21" s="38"/>
      <c r="AB21" s="4"/>
      <c r="AC21" s="4"/>
      <c r="AD21" s="4"/>
      <c r="AE21" s="4"/>
      <c r="AF21" s="4"/>
      <c r="AG21" s="4"/>
      <c r="AH21" s="4"/>
      <c r="AI21" s="4"/>
      <c r="AJ21" s="4"/>
      <c r="AK21" s="4"/>
      <c r="AL21" s="4"/>
      <c r="AM21" s="4"/>
    </row>
    <row r="22" spans="26:39">
      <c r="Z22" s="38"/>
      <c r="AB22" s="4"/>
      <c r="AC22" s="4"/>
      <c r="AD22" s="4"/>
      <c r="AE22" s="4"/>
      <c r="AF22" s="4"/>
      <c r="AG22" s="4"/>
      <c r="AH22" s="4"/>
      <c r="AI22" s="4"/>
      <c r="AJ22" s="4"/>
      <c r="AK22" s="4"/>
      <c r="AL22" s="4"/>
      <c r="AM22" s="4"/>
    </row>
    <row r="23" spans="26:39">
      <c r="Z23" s="38"/>
      <c r="AB23" s="4"/>
      <c r="AC23" s="4"/>
      <c r="AD23" s="4"/>
      <c r="AE23" s="4"/>
      <c r="AF23" s="4"/>
      <c r="AG23" s="4"/>
      <c r="AH23" s="4"/>
      <c r="AI23" s="4"/>
      <c r="AJ23" s="4"/>
      <c r="AK23" s="4"/>
      <c r="AL23" s="4"/>
      <c r="AM23" s="4"/>
    </row>
    <row r="24" spans="26:39">
      <c r="Z24" s="38"/>
      <c r="AB24" s="4"/>
      <c r="AC24" s="4"/>
      <c r="AD24" s="4"/>
      <c r="AE24" s="4"/>
      <c r="AF24" s="4"/>
      <c r="AG24" s="4"/>
      <c r="AH24" s="4"/>
      <c r="AI24" s="4"/>
      <c r="AJ24" s="4"/>
      <c r="AK24" s="4"/>
      <c r="AL24" s="4"/>
      <c r="AM24" s="4"/>
    </row>
    <row r="25" spans="26:39">
      <c r="Z25" s="38"/>
      <c r="AB25" s="4"/>
      <c r="AC25" s="4"/>
      <c r="AD25" s="4"/>
      <c r="AE25" s="4"/>
      <c r="AF25" s="4"/>
      <c r="AG25" s="4"/>
      <c r="AH25" s="4"/>
      <c r="AI25" s="4"/>
      <c r="AJ25" s="4"/>
      <c r="AK25" s="4"/>
      <c r="AL25" s="4"/>
      <c r="AM25" s="4"/>
    </row>
    <row r="26" spans="26:39">
      <c r="Z26" s="38"/>
      <c r="AB26" s="4"/>
      <c r="AC26" s="4"/>
      <c r="AD26" s="4"/>
      <c r="AE26" s="4"/>
      <c r="AF26" s="4"/>
      <c r="AG26" s="4"/>
      <c r="AH26" s="4"/>
      <c r="AI26" s="4"/>
      <c r="AJ26" s="4"/>
      <c r="AK26" s="4"/>
      <c r="AL26" s="4"/>
      <c r="AM26" s="4"/>
    </row>
    <row r="27" spans="26:39">
      <c r="Z27" s="38"/>
      <c r="AB27" s="4"/>
      <c r="AC27" s="4"/>
      <c r="AD27" s="4"/>
      <c r="AE27" s="4"/>
      <c r="AF27" s="4"/>
      <c r="AG27" s="4"/>
      <c r="AH27" s="4"/>
      <c r="AI27" s="4"/>
      <c r="AJ27" s="4"/>
      <c r="AK27" s="4"/>
      <c r="AL27" s="4"/>
      <c r="AM27" s="4"/>
    </row>
    <row r="28" spans="26:39">
      <c r="Z28" s="38"/>
      <c r="AB28" s="4"/>
      <c r="AC28" s="4"/>
      <c r="AD28" s="4"/>
      <c r="AE28" s="4"/>
      <c r="AF28" s="4"/>
      <c r="AG28" s="4"/>
      <c r="AH28" s="4"/>
      <c r="AI28" s="4"/>
      <c r="AJ28" s="4"/>
      <c r="AK28" s="4"/>
      <c r="AL28" s="4"/>
      <c r="AM28" s="4"/>
    </row>
    <row r="29" spans="26:39">
      <c r="Z29" s="38"/>
      <c r="AB29" s="4"/>
      <c r="AC29" s="4"/>
      <c r="AD29" s="4"/>
      <c r="AE29" s="4"/>
      <c r="AF29" s="4"/>
      <c r="AG29" s="4"/>
      <c r="AH29" s="4"/>
      <c r="AI29" s="4"/>
      <c r="AJ29" s="4"/>
      <c r="AK29" s="4"/>
      <c r="AL29" s="4"/>
      <c r="AM29" s="4"/>
    </row>
    <row r="30" spans="26:39">
      <c r="Z30" s="38"/>
      <c r="AB30" s="4"/>
      <c r="AC30" s="4"/>
      <c r="AD30" s="4"/>
      <c r="AE30" s="4"/>
      <c r="AF30" s="4"/>
      <c r="AG30" s="4"/>
      <c r="AH30" s="4"/>
      <c r="AI30" s="4"/>
      <c r="AJ30" s="4"/>
      <c r="AK30" s="4"/>
      <c r="AL30" s="4"/>
      <c r="AM30" s="4"/>
    </row>
    <row r="31" spans="26:39">
      <c r="Z31" s="38"/>
      <c r="AB31" s="4"/>
      <c r="AC31" s="4"/>
      <c r="AD31" s="4"/>
      <c r="AE31" s="4"/>
      <c r="AF31" s="4"/>
      <c r="AG31" s="4"/>
      <c r="AH31" s="4"/>
      <c r="AI31" s="4"/>
      <c r="AJ31" s="4"/>
      <c r="AK31" s="4"/>
      <c r="AL31" s="4"/>
      <c r="AM31" s="4"/>
    </row>
    <row r="32" spans="26:39">
      <c r="Z32" s="38"/>
      <c r="AB32" s="4"/>
      <c r="AC32" s="4"/>
      <c r="AD32" s="4"/>
      <c r="AE32" s="4"/>
      <c r="AF32" s="4"/>
      <c r="AG32" s="4"/>
      <c r="AH32" s="4"/>
      <c r="AI32" s="4"/>
      <c r="AJ32" s="4"/>
      <c r="AK32" s="4"/>
      <c r="AL32" s="4"/>
      <c r="AM32" s="4"/>
    </row>
    <row r="33" spans="26:39">
      <c r="Z33" s="38"/>
      <c r="AB33" s="4"/>
      <c r="AC33" s="4"/>
      <c r="AD33" s="4"/>
      <c r="AE33" s="4"/>
      <c r="AF33" s="4"/>
      <c r="AG33" s="4"/>
      <c r="AH33" s="4"/>
      <c r="AI33" s="4"/>
      <c r="AJ33" s="4"/>
      <c r="AK33" s="4"/>
      <c r="AL33" s="4"/>
      <c r="AM33" s="4"/>
    </row>
  </sheetData>
  <mergeCells count="9">
    <mergeCell ref="Y1:AO1"/>
    <mergeCell ref="D2:O2"/>
    <mergeCell ref="P2:R2"/>
    <mergeCell ref="AK2:AM2"/>
    <mergeCell ref="A1:A3"/>
    <mergeCell ref="B1:B3"/>
    <mergeCell ref="C1:C3"/>
    <mergeCell ref="D1:W1"/>
    <mergeCell ref="X1:X3"/>
  </mergeCells>
  <phoneticPr fontId="1" type="noConversion"/>
  <conditionalFormatting sqref="AO4:AO7">
    <cfRule type="dataBar" priority="2">
      <dataBar>
        <cfvo type="min"/>
        <cfvo type="max"/>
        <color rgb="FF638EC6"/>
      </dataBar>
      <extLst>
        <ext xmlns:x14="http://schemas.microsoft.com/office/spreadsheetml/2009/9/main" uri="{B025F937-C7B1-47D3-B67F-A62EFF666E3E}">
          <x14:id>{0BE2F943-5A5B-4F5C-A544-501AAF65050A}</x14:id>
        </ext>
      </extLst>
    </cfRule>
    <cfRule type="dataBar" priority="3">
      <dataBar>
        <cfvo type="min"/>
        <cfvo type="max"/>
        <color rgb="FF63C384"/>
      </dataBar>
      <extLst>
        <ext xmlns:x14="http://schemas.microsoft.com/office/spreadsheetml/2009/9/main" uri="{B025F937-C7B1-47D3-B67F-A62EFF666E3E}">
          <x14:id>{E5643808-EB2F-4EBE-9615-D2A178F43D89}</x14:id>
        </ext>
      </extLst>
    </cfRule>
  </conditionalFormatting>
  <conditionalFormatting sqref="AO4:AO8">
    <cfRule type="dataBar" priority="1">
      <dataBar>
        <cfvo type="min"/>
        <cfvo type="max"/>
        <color rgb="FF638EC6"/>
      </dataBar>
      <extLst>
        <ext xmlns:x14="http://schemas.microsoft.com/office/spreadsheetml/2009/9/main" uri="{B025F937-C7B1-47D3-B67F-A62EFF666E3E}">
          <x14:id>{10DE4785-1FF2-4696-86DF-A18341C2549F}</x14:id>
        </ext>
      </extLst>
    </cfRule>
  </conditionalFormatting>
  <pageMargins left="0.7" right="0.7" top="0.75" bottom="0.75" header="0.3" footer="0.3"/>
  <pageSetup paperSize="9" orientation="portrait" r:id="rId1"/>
  <picture r:id="rId2"/>
  <extLst>
    <ext xmlns:x14="http://schemas.microsoft.com/office/spreadsheetml/2009/9/main" uri="{78C0D931-6437-407d-A8EE-F0AAD7539E65}">
      <x14:conditionalFormattings>
        <x14:conditionalFormatting xmlns:xm="http://schemas.microsoft.com/office/excel/2006/main">
          <x14:cfRule type="dataBar" id="{0BE2F943-5A5B-4F5C-A544-501AAF65050A}">
            <x14:dataBar minLength="0" maxLength="100" gradient="0" direction="leftToRight">
              <x14:cfvo type="autoMin"/>
              <x14:cfvo type="autoMax"/>
              <x14:negativeFillColor rgb="FFFF0000"/>
              <x14:axisColor rgb="FF000000"/>
            </x14:dataBar>
          </x14:cfRule>
          <x14:cfRule type="dataBar" id="{E5643808-EB2F-4EBE-9615-D2A178F43D89}">
            <x14:dataBar minLength="0" maxLength="100" border="1" negativeBarBorderColorSameAsPositive="0">
              <x14:cfvo type="autoMin"/>
              <x14:cfvo type="autoMax"/>
              <x14:borderColor rgb="FF63C384"/>
              <x14:negativeFillColor rgb="FFFF0000"/>
              <x14:negativeBorderColor rgb="FFFF0000"/>
              <x14:axisColor rgb="FF000000"/>
            </x14:dataBar>
          </x14:cfRule>
          <xm:sqref>AO4:AO7</xm:sqref>
        </x14:conditionalFormatting>
        <x14:conditionalFormatting xmlns:xm="http://schemas.microsoft.com/office/excel/2006/main">
          <x14:cfRule type="iconSet" priority="5" id="{552D9981-D7D1-47DE-BCE9-B4409C53281F}">
            <x14:iconSet iconSet="3Triangles" custom="1">
              <x14:cfvo type="percent">
                <xm:f>0</xm:f>
              </x14:cfvo>
              <x14:cfvo type="num">
                <xm:f>0</xm:f>
              </x14:cfvo>
              <x14:cfvo type="num" gte="0">
                <xm:f>0</xm:f>
              </x14:cfvo>
              <x14:cfIcon iconSet="3Triangles" iconId="0"/>
              <x14:cfIcon iconSet="3Triangles" iconId="1"/>
              <x14:cfIcon iconSet="3Triangles" iconId="2"/>
            </x14:iconSet>
          </x14:cfRule>
          <xm:sqref>S4:W8</xm:sqref>
        </x14:conditionalFormatting>
        <x14:conditionalFormatting xmlns:xm="http://schemas.microsoft.com/office/excel/2006/main">
          <x14:cfRule type="iconSet" priority="4" id="{A45F3721-A264-4FDC-904B-5A31B2E3F12E}">
            <x14:iconSet iconSet="3Arrows" custom="1">
              <x14:cfvo type="percent">
                <xm:f>0</xm:f>
              </x14:cfvo>
              <x14:cfvo type="num">
                <xm:f>-500</xm:f>
              </x14:cfvo>
              <x14:cfvo type="num" gte="0">
                <xm:f>0</xm:f>
              </x14:cfvo>
              <x14:cfIcon iconSet="3Arrows" iconId="0"/>
              <x14:cfIcon iconSet="4Arrows" iconId="1"/>
              <x14:cfIcon iconSet="4Arrows" iconId="2"/>
            </x14:iconSet>
          </x14:cfRule>
          <xm:sqref>AN4:AN7</xm:sqref>
        </x14:conditionalFormatting>
        <x14:conditionalFormatting xmlns:xm="http://schemas.microsoft.com/office/excel/2006/main">
          <x14:cfRule type="dataBar" id="{10DE4785-1FF2-4696-86DF-A18341C2549F}">
            <x14:dataBar minLength="0" maxLength="100" gradient="0" axisPosition="middle">
              <x14:cfvo type="autoMin"/>
              <x14:cfvo type="autoMax"/>
              <x14:negativeFillColor rgb="FFFF0000"/>
              <x14:axisColor rgb="FF000000"/>
            </x14:dataBar>
          </x14:cfRule>
          <xm:sqref>AO4:AO8</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'2023年3月'!D4:R4</xm:f>
              <xm:sqref>W4</xm:sqref>
            </x14:sparkline>
            <x14:sparkline>
              <xm:f>'2023年3月'!D5:R5</xm:f>
              <xm:sqref>W5</xm:sqref>
            </x14:sparkline>
            <x14:sparkline>
              <xm:f>'2023年3月'!D6:R6</xm:f>
              <xm:sqref>W6</xm:sqref>
            </x14:sparkline>
            <x14:sparkline>
              <xm:f>'2023年3月'!D7:R7</xm:f>
              <xm:sqref>W7</xm:sqref>
            </x14:sparkline>
            <x14:sparkline>
              <xm:f>'2023年3月'!D8:R8</xm:f>
              <xm:sqref>W8</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zoomScale="87" zoomScaleNormal="87" workbookViewId="0">
      <pane xSplit="3" ySplit="2" topLeftCell="E3" activePane="bottomRight" state="frozen"/>
      <selection activeCell="U20" sqref="U20:U27"/>
      <selection pane="topRight" activeCell="U20" sqref="U20:U27"/>
      <selection pane="bottomLeft" activeCell="U20" sqref="U20:U27"/>
      <selection pane="bottomRight" activeCell="U20" sqref="U20:U27"/>
    </sheetView>
  </sheetViews>
  <sheetFormatPr defaultColWidth="9" defaultRowHeight="13.5"/>
  <cols>
    <col min="1" max="1" width="5.140625" style="4" customWidth="1"/>
    <col min="2" max="2" width="8.5703125" style="4" bestFit="1" customWidth="1"/>
    <col min="3" max="3" width="16.85546875" style="4" customWidth="1"/>
    <col min="4" max="4" width="10.42578125" style="4" customWidth="1"/>
    <col min="5" max="5" width="10.85546875" style="4" customWidth="1"/>
    <col min="6" max="6" width="10.42578125" style="4" customWidth="1"/>
    <col min="7" max="7" width="9" style="4" customWidth="1"/>
    <col min="8" max="8" width="8.42578125" style="4" customWidth="1"/>
    <col min="9" max="9" width="94.7109375" style="4" customWidth="1"/>
    <col min="10" max="10" width="20.85546875" style="25" bestFit="1" customWidth="1"/>
    <col min="11" max="16384" width="9" style="4"/>
  </cols>
  <sheetData>
    <row r="1" spans="1:10" s="2" customFormat="1">
      <c r="A1" s="158" t="s">
        <v>38</v>
      </c>
      <c r="B1" s="156" t="s">
        <v>21</v>
      </c>
      <c r="C1" s="156" t="s">
        <v>37</v>
      </c>
      <c r="D1" s="26" t="s">
        <v>27</v>
      </c>
      <c r="E1" s="26"/>
      <c r="F1" s="26"/>
      <c r="G1" s="160" t="s">
        <v>39</v>
      </c>
      <c r="H1" s="160" t="s">
        <v>40</v>
      </c>
      <c r="I1" s="156" t="s">
        <v>46</v>
      </c>
      <c r="J1" s="154" t="s">
        <v>48</v>
      </c>
    </row>
    <row r="2" spans="1:10" ht="14.25" thickBot="1">
      <c r="A2" s="159"/>
      <c r="B2" s="157"/>
      <c r="C2" s="157"/>
      <c r="D2" s="27" t="s">
        <v>0</v>
      </c>
      <c r="E2" s="27" t="s">
        <v>7</v>
      </c>
      <c r="F2" s="27" t="s">
        <v>26</v>
      </c>
      <c r="G2" s="161"/>
      <c r="H2" s="162"/>
      <c r="I2" s="157"/>
      <c r="J2" s="155"/>
    </row>
    <row r="3" spans="1:10" ht="95.25" thickTop="1">
      <c r="A3" s="5">
        <v>1</v>
      </c>
      <c r="B3" s="6" t="s">
        <v>17</v>
      </c>
      <c r="C3" s="6" t="s">
        <v>33</v>
      </c>
      <c r="D3" s="29">
        <v>115000</v>
      </c>
      <c r="E3" s="29">
        <v>100000</v>
      </c>
      <c r="F3" s="29">
        <v>88000</v>
      </c>
      <c r="G3" s="28">
        <v>-0.12</v>
      </c>
      <c r="H3" s="28">
        <v>-7.3700000000000002E-2</v>
      </c>
      <c r="I3" s="10" t="s">
        <v>43</v>
      </c>
      <c r="J3" s="10" t="s">
        <v>28</v>
      </c>
    </row>
    <row r="4" spans="1:10" ht="135">
      <c r="A4" s="11">
        <v>2</v>
      </c>
      <c r="B4" s="12" t="s">
        <v>18</v>
      </c>
      <c r="C4" s="12" t="s">
        <v>34</v>
      </c>
      <c r="D4" s="30">
        <v>210000</v>
      </c>
      <c r="E4" s="30">
        <v>175000</v>
      </c>
      <c r="F4" s="30">
        <v>175000</v>
      </c>
      <c r="G4" s="28">
        <v>0</v>
      </c>
      <c r="H4" s="28">
        <v>0.4</v>
      </c>
      <c r="I4" s="10" t="s">
        <v>44</v>
      </c>
      <c r="J4" s="16" t="s">
        <v>29</v>
      </c>
    </row>
    <row r="5" spans="1:10" ht="81">
      <c r="A5" s="11">
        <v>3</v>
      </c>
      <c r="B5" s="12" t="s">
        <v>19</v>
      </c>
      <c r="C5" s="12" t="s">
        <v>35</v>
      </c>
      <c r="D5" s="30">
        <v>650000</v>
      </c>
      <c r="E5" s="30">
        <v>600000</v>
      </c>
      <c r="F5" s="30">
        <v>650000</v>
      </c>
      <c r="G5" s="28">
        <v>8.3333333333333259E-2</v>
      </c>
      <c r="H5" s="28">
        <v>-7.1400000000000005E-2</v>
      </c>
      <c r="I5" s="10" t="s">
        <v>49</v>
      </c>
      <c r="J5" s="16" t="s">
        <v>30</v>
      </c>
    </row>
    <row r="6" spans="1:10" ht="94.5">
      <c r="A6" s="17">
        <v>4</v>
      </c>
      <c r="B6" s="18" t="s">
        <v>20</v>
      </c>
      <c r="C6" s="18" t="s">
        <v>36</v>
      </c>
      <c r="D6" s="31">
        <v>600000</v>
      </c>
      <c r="E6" s="31">
        <v>580000</v>
      </c>
      <c r="F6" s="31">
        <v>570000</v>
      </c>
      <c r="G6" s="28">
        <v>-1.7241379310344862E-2</v>
      </c>
      <c r="H6" s="28">
        <v>-2.5600000000000001E-2</v>
      </c>
      <c r="I6" s="22" t="s">
        <v>45</v>
      </c>
      <c r="J6" s="23" t="s">
        <v>31</v>
      </c>
    </row>
    <row r="7" spans="1:10">
      <c r="A7" s="32" t="s">
        <v>42</v>
      </c>
    </row>
    <row r="8" spans="1:10">
      <c r="A8" s="24" t="s">
        <v>32</v>
      </c>
    </row>
    <row r="9" spans="1:10">
      <c r="A9" s="4" t="s">
        <v>41</v>
      </c>
    </row>
  </sheetData>
  <mergeCells count="7">
    <mergeCell ref="J1:J2"/>
    <mergeCell ref="A1:A2"/>
    <mergeCell ref="B1:B2"/>
    <mergeCell ref="C1:C2"/>
    <mergeCell ref="G1:G2"/>
    <mergeCell ref="H1:H2"/>
    <mergeCell ref="I1:I2"/>
  </mergeCells>
  <phoneticPr fontId="1" type="noConversion"/>
  <pageMargins left="0.7" right="0.7" top="0.75" bottom="0.75" header="0.3" footer="0.3"/>
  <pageSetup paperSize="9" orientation="portrait" r:id="rId1"/>
  <headerFooter>
    <oddFooter>&amp;R&amp;1#&amp;"Calibri"&amp;22&amp;KFF8939RESTRICTED</oddFooter>
  </headerFooter>
  <extLst>
    <ext xmlns:x14="http://schemas.microsoft.com/office/spreadsheetml/2009/9/main" uri="{78C0D931-6437-407d-A8EE-F0AAD7539E65}">
      <x14:conditionalFormattings>
        <x14:conditionalFormatting xmlns:xm="http://schemas.microsoft.com/office/excel/2006/main">
          <x14:cfRule type="iconSet" priority="1" id="{60EB262C-F2CC-4EA0-9DCC-DF15E96CDFE6}">
            <x14:iconSet iconSet="3Triangles" custom="1">
              <x14:cfvo type="percent">
                <xm:f>0</xm:f>
              </x14:cfvo>
              <x14:cfvo type="num">
                <xm:f>0</xm:f>
              </x14:cfvo>
              <x14:cfvo type="num" gte="0">
                <xm:f>0</xm:f>
              </x14:cfvo>
              <x14:cfIcon iconSet="3Triangles" iconId="0"/>
              <x14:cfIcon iconSet="3Triangles" iconId="1"/>
              <x14:cfIcon iconSet="3Triangles" iconId="2"/>
            </x14:iconSet>
          </x14:cfRule>
          <xm:sqref>G3:H6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topLeftCell="M2" zoomScale="83" zoomScaleNormal="83" workbookViewId="0">
      <selection activeCell="U20" sqref="U20:U27"/>
    </sheetView>
  </sheetViews>
  <sheetFormatPr defaultColWidth="9" defaultRowHeight="13.5"/>
  <cols>
    <col min="1" max="1" width="5.140625" style="56" customWidth="1"/>
    <col min="2" max="2" width="8.5703125" style="56" bestFit="1" customWidth="1"/>
    <col min="3" max="3" width="16.85546875" style="56" customWidth="1"/>
    <col min="4" max="4" width="10.42578125" style="56" customWidth="1"/>
    <col min="5" max="5" width="10.85546875" style="56" customWidth="1"/>
    <col min="6" max="7" width="10.42578125" style="56" customWidth="1"/>
    <col min="8" max="8" width="9" style="56"/>
    <col min="9" max="9" width="8.85546875" style="56" bestFit="1" customWidth="1"/>
    <col min="10" max="10" width="8.85546875" style="56" customWidth="1"/>
    <col min="11" max="11" width="14.140625" style="56" customWidth="1"/>
    <col min="12" max="12" width="124.85546875" style="56" customWidth="1"/>
    <col min="13" max="13" width="18.140625" style="56" customWidth="1"/>
    <col min="14" max="14" width="18.85546875" style="56" customWidth="1"/>
    <col min="15" max="15" width="18.42578125" style="56" customWidth="1"/>
    <col min="16" max="16" width="18.28515625" style="58" customWidth="1"/>
    <col min="17" max="17" width="25.7109375" style="56" customWidth="1"/>
    <col min="18" max="16384" width="9" style="56"/>
  </cols>
  <sheetData>
    <row r="1" spans="1:17" s="2" customFormat="1" ht="30" customHeight="1">
      <c r="A1" s="158" t="s">
        <v>38</v>
      </c>
      <c r="B1" s="156" t="s">
        <v>21</v>
      </c>
      <c r="C1" s="156" t="s">
        <v>37</v>
      </c>
      <c r="D1" s="170" t="s">
        <v>27</v>
      </c>
      <c r="E1" s="171"/>
      <c r="F1" s="171"/>
      <c r="G1" s="172"/>
      <c r="H1" s="160" t="s">
        <v>39</v>
      </c>
      <c r="I1" s="160" t="s">
        <v>40</v>
      </c>
      <c r="J1" s="163" t="s">
        <v>69</v>
      </c>
      <c r="K1" s="160" t="s">
        <v>53</v>
      </c>
      <c r="L1" s="156" t="s">
        <v>46</v>
      </c>
      <c r="M1" s="167" t="s">
        <v>56</v>
      </c>
      <c r="N1" s="168"/>
      <c r="O1" s="168"/>
      <c r="P1" s="168"/>
      <c r="Q1" s="168"/>
    </row>
    <row r="2" spans="1:17">
      <c r="A2" s="169"/>
      <c r="B2" s="166"/>
      <c r="C2" s="166"/>
      <c r="D2" s="50" t="s">
        <v>0</v>
      </c>
      <c r="E2" s="50" t="s">
        <v>7</v>
      </c>
      <c r="F2" s="50" t="s">
        <v>26</v>
      </c>
      <c r="G2" s="50" t="s">
        <v>52</v>
      </c>
      <c r="H2" s="165"/>
      <c r="I2" s="173"/>
      <c r="J2" s="164"/>
      <c r="K2" s="165"/>
      <c r="L2" s="166"/>
      <c r="M2" s="37" t="s">
        <v>63</v>
      </c>
      <c r="N2" s="37" t="s">
        <v>7</v>
      </c>
      <c r="O2" s="37" t="s">
        <v>26</v>
      </c>
      <c r="P2" s="37" t="s">
        <v>52</v>
      </c>
      <c r="Q2" s="55" t="s">
        <v>68</v>
      </c>
    </row>
    <row r="3" spans="1:17" ht="121.5">
      <c r="A3" s="33">
        <v>1</v>
      </c>
      <c r="B3" s="34" t="s">
        <v>17</v>
      </c>
      <c r="C3" s="34" t="s">
        <v>33</v>
      </c>
      <c r="D3" s="35">
        <v>115000</v>
      </c>
      <c r="E3" s="35">
        <v>100000</v>
      </c>
      <c r="F3" s="35">
        <v>88000</v>
      </c>
      <c r="G3" s="35">
        <v>83500</v>
      </c>
      <c r="H3" s="28">
        <v>-5.1136363636363646E-2</v>
      </c>
      <c r="I3" s="28">
        <v>-0.11169999999999999</v>
      </c>
      <c r="J3" s="28">
        <f>G3/D3-1</f>
        <v>-0.27391304347826084</v>
      </c>
      <c r="K3" s="28"/>
      <c r="L3" s="36" t="s">
        <v>60</v>
      </c>
      <c r="M3" s="43" t="s">
        <v>64</v>
      </c>
      <c r="N3" s="44">
        <v>94500</v>
      </c>
      <c r="O3" s="39">
        <v>75000</v>
      </c>
      <c r="P3" s="45">
        <v>80000</v>
      </c>
      <c r="Q3" s="49">
        <f>80000-97000</f>
        <v>-17000</v>
      </c>
    </row>
    <row r="4" spans="1:17" ht="81">
      <c r="A4" s="33">
        <v>2</v>
      </c>
      <c r="B4" s="34" t="s">
        <v>18</v>
      </c>
      <c r="C4" s="34" t="s">
        <v>34</v>
      </c>
      <c r="D4" s="35">
        <v>210000</v>
      </c>
      <c r="E4" s="35">
        <v>175000</v>
      </c>
      <c r="F4" s="35">
        <v>175000</v>
      </c>
      <c r="G4" s="35">
        <v>160000</v>
      </c>
      <c r="H4" s="28">
        <v>-8.5714285714285743E-2</v>
      </c>
      <c r="I4" s="28">
        <v>0.25</v>
      </c>
      <c r="J4" s="28">
        <f t="shared" ref="J4:J6" si="0">G4/D4-1</f>
        <v>-0.23809523809523814</v>
      </c>
      <c r="K4" s="28"/>
      <c r="L4" s="36" t="s">
        <v>61</v>
      </c>
      <c r="M4" s="43" t="s">
        <v>65</v>
      </c>
      <c r="N4" s="44">
        <v>125000</v>
      </c>
      <c r="O4" s="40">
        <v>125000</v>
      </c>
      <c r="P4" s="46">
        <v>125000</v>
      </c>
      <c r="Q4" s="49">
        <f>P4-145000</f>
        <v>-20000</v>
      </c>
    </row>
    <row r="5" spans="1:17" ht="54">
      <c r="A5" s="33">
        <v>3</v>
      </c>
      <c r="B5" s="34" t="s">
        <v>19</v>
      </c>
      <c r="C5" s="34" t="s">
        <v>35</v>
      </c>
      <c r="D5" s="35">
        <v>650000</v>
      </c>
      <c r="E5" s="35">
        <v>600000</v>
      </c>
      <c r="F5" s="35">
        <v>650000</v>
      </c>
      <c r="G5" s="35">
        <v>695000</v>
      </c>
      <c r="H5" s="28">
        <v>6.9230769230769207E-2</v>
      </c>
      <c r="I5" s="28">
        <v>7.1999999999999998E-3</v>
      </c>
      <c r="J5" s="28">
        <f t="shared" si="0"/>
        <v>6.9230769230769207E-2</v>
      </c>
      <c r="K5" s="28"/>
      <c r="L5" s="36" t="s">
        <v>62</v>
      </c>
      <c r="M5" s="43" t="s">
        <v>66</v>
      </c>
      <c r="N5" s="44" t="s">
        <v>58</v>
      </c>
      <c r="O5" s="41" t="s">
        <v>30</v>
      </c>
      <c r="P5" s="47" t="s">
        <v>54</v>
      </c>
      <c r="Q5" s="49">
        <f>430000-470000</f>
        <v>-40000</v>
      </c>
    </row>
    <row r="6" spans="1:17" ht="94.5">
      <c r="A6" s="33">
        <v>4</v>
      </c>
      <c r="B6" s="34" t="s">
        <v>20</v>
      </c>
      <c r="C6" s="34" t="s">
        <v>36</v>
      </c>
      <c r="D6" s="35">
        <v>600000</v>
      </c>
      <c r="E6" s="35">
        <v>580000</v>
      </c>
      <c r="F6" s="35">
        <v>570000</v>
      </c>
      <c r="G6" s="35">
        <v>530000</v>
      </c>
      <c r="H6" s="28">
        <v>-7.0175438596491224E-2</v>
      </c>
      <c r="I6" s="28">
        <v>-9.4E-2</v>
      </c>
      <c r="J6" s="28">
        <f t="shared" si="0"/>
        <v>-0.1166666666666667</v>
      </c>
      <c r="K6" s="28"/>
      <c r="L6" s="36" t="s">
        <v>67</v>
      </c>
      <c r="M6" s="43" t="s">
        <v>59</v>
      </c>
      <c r="N6" s="44" t="s">
        <v>59</v>
      </c>
      <c r="O6" s="42" t="s">
        <v>57</v>
      </c>
      <c r="P6" s="48" t="s">
        <v>55</v>
      </c>
      <c r="Q6" s="49">
        <f>510000-560000</f>
        <v>-50000</v>
      </c>
    </row>
    <row r="7" spans="1:17">
      <c r="A7" s="57" t="s">
        <v>42</v>
      </c>
      <c r="N7" s="38"/>
      <c r="O7" s="38"/>
    </row>
    <row r="8" spans="1:17">
      <c r="A8" s="59" t="s">
        <v>50</v>
      </c>
      <c r="N8" s="38"/>
    </row>
    <row r="9" spans="1:17">
      <c r="A9" s="56" t="s">
        <v>51</v>
      </c>
      <c r="N9" s="38"/>
    </row>
    <row r="10" spans="1:17">
      <c r="N10" s="38"/>
    </row>
    <row r="11" spans="1:17">
      <c r="N11" s="38"/>
    </row>
    <row r="12" spans="1:17">
      <c r="N12" s="38"/>
    </row>
    <row r="13" spans="1:17">
      <c r="N13" s="38"/>
    </row>
    <row r="14" spans="1:17">
      <c r="N14" s="38"/>
    </row>
    <row r="15" spans="1:17">
      <c r="N15" s="38"/>
    </row>
    <row r="16" spans="1:17">
      <c r="N16" s="38"/>
    </row>
    <row r="17" spans="14:14">
      <c r="N17" s="38"/>
    </row>
    <row r="18" spans="14:14">
      <c r="N18" s="38"/>
    </row>
    <row r="19" spans="14:14">
      <c r="N19" s="38"/>
    </row>
    <row r="20" spans="14:14">
      <c r="N20" s="38"/>
    </row>
    <row r="21" spans="14:14">
      <c r="N21" s="38"/>
    </row>
    <row r="22" spans="14:14">
      <c r="N22" s="38"/>
    </row>
    <row r="23" spans="14:14">
      <c r="N23" s="38"/>
    </row>
    <row r="24" spans="14:14">
      <c r="N24" s="38"/>
    </row>
    <row r="25" spans="14:14">
      <c r="N25" s="38"/>
    </row>
    <row r="26" spans="14:14">
      <c r="N26" s="38"/>
    </row>
    <row r="27" spans="14:14">
      <c r="N27" s="38"/>
    </row>
    <row r="28" spans="14:14">
      <c r="N28" s="38"/>
    </row>
    <row r="29" spans="14:14">
      <c r="N29" s="38"/>
    </row>
    <row r="30" spans="14:14">
      <c r="N30" s="38"/>
    </row>
    <row r="31" spans="14:14">
      <c r="N31" s="38"/>
    </row>
  </sheetData>
  <mergeCells count="10">
    <mergeCell ref="J1:J2"/>
    <mergeCell ref="K1:K2"/>
    <mergeCell ref="L1:L2"/>
    <mergeCell ref="M1:Q1"/>
    <mergeCell ref="A1:A2"/>
    <mergeCell ref="B1:B2"/>
    <mergeCell ref="C1:C2"/>
    <mergeCell ref="D1:G1"/>
    <mergeCell ref="H1:H2"/>
    <mergeCell ref="I1:I2"/>
  </mergeCells>
  <phoneticPr fontId="1" type="noConversion"/>
  <pageMargins left="0.7" right="0.7" top="0.75" bottom="0.75" header="0.3" footer="0.3"/>
  <pageSetup paperSize="9" orientation="portrait" r:id="rId1"/>
  <headerFooter>
    <oddFooter>&amp;R&amp;1#&amp;"Calibri"&amp;22&amp;KFF8939RESTRICTED</oddFooter>
  </headerFooter>
  <extLst>
    <ext xmlns:x14="http://schemas.microsoft.com/office/spreadsheetml/2009/9/main" uri="{78C0D931-6437-407d-A8EE-F0AAD7539E65}">
      <x14:conditionalFormattings>
        <x14:conditionalFormatting xmlns:xm="http://schemas.microsoft.com/office/excel/2006/main">
          <x14:cfRule type="iconSet" priority="1" id="{E8B3E997-4269-457D-82F9-28CFDB1F7D11}">
            <x14:iconSet iconSet="3Triangles" custom="1">
              <x14:cfvo type="percent">
                <xm:f>0</xm:f>
              </x14:cfvo>
              <x14:cfvo type="num">
                <xm:f>0</xm:f>
              </x14:cfvo>
              <x14:cfvo type="num" gte="0">
                <xm:f>0</xm:f>
              </x14:cfvo>
              <x14:cfIcon iconSet="3Triangles" iconId="0"/>
              <x14:cfIcon iconSet="3Triangles" iconId="1"/>
              <x14:cfIcon iconSet="3Triangles" iconId="2"/>
            </x14:iconSet>
          </x14:cfRule>
          <xm:sqref>H3:K6</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'4月'!D3:G3</xm:f>
              <xm:sqref>K3</xm:sqref>
            </x14:sparkline>
            <x14:sparkline>
              <xm:f>'4月'!D4:G4</xm:f>
              <xm:sqref>K4</xm:sqref>
            </x14:sparkline>
            <x14:sparkline>
              <xm:f>'4月'!D5:G5</xm:f>
              <xm:sqref>K5</xm:sqref>
            </x14:sparkline>
            <x14:sparkline>
              <xm:f>'4月'!D6:G6</xm:f>
              <xm:sqref>K6</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topLeftCell="N1" zoomScale="84" zoomScaleNormal="84" workbookViewId="0">
      <selection activeCell="U20" sqref="U20:U27"/>
    </sheetView>
  </sheetViews>
  <sheetFormatPr defaultColWidth="9" defaultRowHeight="13.5"/>
  <cols>
    <col min="1" max="1" width="5.140625" style="56" customWidth="1"/>
    <col min="2" max="2" width="8.5703125" style="56" bestFit="1" customWidth="1"/>
    <col min="3" max="3" width="16.85546875" style="56" customWidth="1"/>
    <col min="4" max="8" width="14.28515625" style="56" customWidth="1"/>
    <col min="9" max="9" width="8.85546875" style="56" bestFit="1" customWidth="1"/>
    <col min="10" max="11" width="10" style="56" bestFit="1" customWidth="1"/>
    <col min="12" max="12" width="9.7109375" style="56" customWidth="1"/>
    <col min="13" max="13" width="169.42578125" style="56" customWidth="1"/>
    <col min="14" max="14" width="18.140625" style="56" customWidth="1"/>
    <col min="15" max="15" width="18.85546875" style="56" customWidth="1"/>
    <col min="16" max="16" width="18.42578125" style="56" customWidth="1"/>
    <col min="17" max="17" width="18.28515625" style="58" customWidth="1"/>
    <col min="18" max="18" width="13" style="58" customWidth="1"/>
    <col min="19" max="19" width="14.7109375" style="56" customWidth="1"/>
    <col min="20" max="16384" width="9" style="56"/>
  </cols>
  <sheetData>
    <row r="1" spans="1:19" s="2" customFormat="1">
      <c r="A1" s="158" t="s">
        <v>38</v>
      </c>
      <c r="B1" s="156" t="s">
        <v>21</v>
      </c>
      <c r="C1" s="156" t="s">
        <v>37</v>
      </c>
      <c r="D1" s="170" t="s">
        <v>27</v>
      </c>
      <c r="E1" s="171"/>
      <c r="F1" s="171"/>
      <c r="G1" s="171"/>
      <c r="H1" s="172"/>
      <c r="I1" s="160" t="s">
        <v>39</v>
      </c>
      <c r="J1" s="160" t="s">
        <v>40</v>
      </c>
      <c r="K1" s="163" t="s">
        <v>69</v>
      </c>
      <c r="L1" s="160" t="s">
        <v>53</v>
      </c>
      <c r="M1" s="156" t="s">
        <v>46</v>
      </c>
      <c r="N1" s="167" t="s">
        <v>56</v>
      </c>
      <c r="O1" s="168"/>
      <c r="P1" s="168"/>
      <c r="Q1" s="168"/>
      <c r="R1" s="168"/>
      <c r="S1" s="168"/>
    </row>
    <row r="2" spans="1:19" ht="40.5">
      <c r="A2" s="169"/>
      <c r="B2" s="166"/>
      <c r="C2" s="166"/>
      <c r="D2" s="51" t="s">
        <v>0</v>
      </c>
      <c r="E2" s="51" t="s">
        <v>7</v>
      </c>
      <c r="F2" s="51" t="s">
        <v>26</v>
      </c>
      <c r="G2" s="51" t="s">
        <v>52</v>
      </c>
      <c r="H2" s="51" t="s">
        <v>72</v>
      </c>
      <c r="I2" s="165"/>
      <c r="J2" s="173"/>
      <c r="K2" s="164"/>
      <c r="L2" s="165"/>
      <c r="M2" s="166"/>
      <c r="N2" s="37" t="s">
        <v>63</v>
      </c>
      <c r="O2" s="37" t="s">
        <v>7</v>
      </c>
      <c r="P2" s="37" t="s">
        <v>26</v>
      </c>
      <c r="Q2" s="37" t="s">
        <v>52</v>
      </c>
      <c r="R2" s="37" t="s">
        <v>72</v>
      </c>
      <c r="S2" s="60" t="s">
        <v>76</v>
      </c>
    </row>
    <row r="3" spans="1:19" ht="81">
      <c r="A3" s="33">
        <v>1</v>
      </c>
      <c r="B3" s="34" t="s">
        <v>17</v>
      </c>
      <c r="C3" s="34" t="s">
        <v>33</v>
      </c>
      <c r="D3" s="54">
        <v>115000</v>
      </c>
      <c r="E3" s="54">
        <v>100000</v>
      </c>
      <c r="F3" s="54">
        <v>88000</v>
      </c>
      <c r="G3" s="54">
        <v>83500</v>
      </c>
      <c r="H3" s="53">
        <v>83000</v>
      </c>
      <c r="I3" s="52">
        <v>-6.0000000000000001E-3</v>
      </c>
      <c r="J3" s="52">
        <v>1.2200000000000001E-2</v>
      </c>
      <c r="K3" s="52">
        <f>H3/E3-1</f>
        <v>-0.17000000000000004</v>
      </c>
      <c r="L3" s="28"/>
      <c r="M3" s="36" t="s">
        <v>77</v>
      </c>
      <c r="N3" s="44" t="s">
        <v>64</v>
      </c>
      <c r="O3" s="44">
        <v>94500</v>
      </c>
      <c r="P3" s="39">
        <v>75000</v>
      </c>
      <c r="Q3" s="45">
        <v>80000</v>
      </c>
      <c r="R3" s="39">
        <v>80000</v>
      </c>
      <c r="S3" s="45">
        <f>80000-97000</f>
        <v>-17000</v>
      </c>
    </row>
    <row r="4" spans="1:19" ht="81">
      <c r="A4" s="33">
        <v>2</v>
      </c>
      <c r="B4" s="34" t="s">
        <v>18</v>
      </c>
      <c r="C4" s="34" t="s">
        <v>34</v>
      </c>
      <c r="D4" s="54">
        <v>210000</v>
      </c>
      <c r="E4" s="54">
        <v>175000</v>
      </c>
      <c r="F4" s="54">
        <v>175000</v>
      </c>
      <c r="G4" s="54">
        <v>160000</v>
      </c>
      <c r="H4" s="53">
        <v>155000</v>
      </c>
      <c r="I4" s="52">
        <v>-3.1300000000000001E-2</v>
      </c>
      <c r="J4" s="52">
        <v>0.26019999999999999</v>
      </c>
      <c r="K4" s="52">
        <f>H4/E4-1</f>
        <v>-0.11428571428571432</v>
      </c>
      <c r="L4" s="28"/>
      <c r="M4" s="36" t="s">
        <v>73</v>
      </c>
      <c r="N4" s="44" t="s">
        <v>65</v>
      </c>
      <c r="O4" s="44">
        <v>125000</v>
      </c>
      <c r="P4" s="40">
        <v>125000</v>
      </c>
      <c r="Q4" s="44">
        <v>125000</v>
      </c>
      <c r="R4" s="39">
        <v>125000</v>
      </c>
      <c r="S4" s="46">
        <f>R4-145000</f>
        <v>-20000</v>
      </c>
    </row>
    <row r="5" spans="1:19" ht="81">
      <c r="A5" s="33">
        <v>3</v>
      </c>
      <c r="B5" s="34" t="s">
        <v>19</v>
      </c>
      <c r="C5" s="34" t="s">
        <v>35</v>
      </c>
      <c r="D5" s="54">
        <v>650000</v>
      </c>
      <c r="E5" s="54">
        <v>600000</v>
      </c>
      <c r="F5" s="54">
        <v>650000</v>
      </c>
      <c r="G5" s="54">
        <v>695000</v>
      </c>
      <c r="H5" s="53">
        <v>695000</v>
      </c>
      <c r="I5" s="52">
        <v>0</v>
      </c>
      <c r="J5" s="52">
        <v>5.2999999999999999E-2</v>
      </c>
      <c r="K5" s="52">
        <f>H5/E5-1</f>
        <v>0.15833333333333344</v>
      </c>
      <c r="L5" s="28"/>
      <c r="M5" s="36" t="s">
        <v>74</v>
      </c>
      <c r="N5" s="44" t="s">
        <v>66</v>
      </c>
      <c r="O5" s="44" t="s">
        <v>58</v>
      </c>
      <c r="P5" s="41" t="s">
        <v>30</v>
      </c>
      <c r="Q5" s="47" t="s">
        <v>54</v>
      </c>
      <c r="R5" s="39">
        <v>450000</v>
      </c>
      <c r="S5" s="46">
        <f>450000-470000</f>
        <v>-20000</v>
      </c>
    </row>
    <row r="6" spans="1:19" ht="54">
      <c r="A6" s="33">
        <v>4</v>
      </c>
      <c r="B6" s="34" t="s">
        <v>20</v>
      </c>
      <c r="C6" s="34" t="s">
        <v>36</v>
      </c>
      <c r="D6" s="54">
        <v>600000</v>
      </c>
      <c r="E6" s="54">
        <v>580000</v>
      </c>
      <c r="F6" s="54">
        <v>570000</v>
      </c>
      <c r="G6" s="54">
        <v>530000</v>
      </c>
      <c r="H6" s="53">
        <v>520000</v>
      </c>
      <c r="I6" s="52">
        <v>-1.89E-2</v>
      </c>
      <c r="J6" s="52">
        <v>-0.10340000000000001</v>
      </c>
      <c r="K6" s="52">
        <f>H6/E6-1</f>
        <v>-0.10344827586206895</v>
      </c>
      <c r="L6" s="28"/>
      <c r="M6" s="36" t="s">
        <v>75</v>
      </c>
      <c r="N6" s="44" t="s">
        <v>59</v>
      </c>
      <c r="O6" s="44" t="s">
        <v>59</v>
      </c>
      <c r="P6" s="42" t="s">
        <v>57</v>
      </c>
      <c r="Q6" s="48" t="s">
        <v>55</v>
      </c>
      <c r="R6" s="46">
        <v>500000</v>
      </c>
      <c r="S6" s="46">
        <f>500000-560000</f>
        <v>-60000</v>
      </c>
    </row>
    <row r="7" spans="1:19">
      <c r="A7" s="57" t="s">
        <v>42</v>
      </c>
      <c r="O7" s="38"/>
      <c r="P7" s="38"/>
    </row>
    <row r="8" spans="1:19">
      <c r="A8" s="59" t="s">
        <v>70</v>
      </c>
      <c r="O8" s="38"/>
    </row>
    <row r="9" spans="1:19">
      <c r="A9" s="56" t="s">
        <v>71</v>
      </c>
      <c r="O9" s="38"/>
    </row>
    <row r="10" spans="1:19">
      <c r="O10" s="38"/>
    </row>
    <row r="11" spans="1:19">
      <c r="O11" s="38"/>
    </row>
    <row r="12" spans="1:19">
      <c r="O12" s="38"/>
    </row>
    <row r="13" spans="1:19">
      <c r="O13" s="38"/>
    </row>
    <row r="14" spans="1:19">
      <c r="O14" s="38"/>
    </row>
    <row r="15" spans="1:19">
      <c r="O15" s="38"/>
    </row>
    <row r="16" spans="1:19">
      <c r="O16" s="38"/>
    </row>
    <row r="17" spans="15:15">
      <c r="O17" s="38"/>
    </row>
    <row r="18" spans="15:15">
      <c r="O18" s="38"/>
    </row>
    <row r="19" spans="15:15">
      <c r="O19" s="38"/>
    </row>
    <row r="20" spans="15:15">
      <c r="O20" s="38"/>
    </row>
    <row r="21" spans="15:15">
      <c r="O21" s="38"/>
    </row>
    <row r="22" spans="15:15">
      <c r="O22" s="38"/>
    </row>
    <row r="23" spans="15:15">
      <c r="O23" s="38"/>
    </row>
    <row r="24" spans="15:15">
      <c r="O24" s="38"/>
    </row>
    <row r="25" spans="15:15">
      <c r="O25" s="38"/>
    </row>
    <row r="26" spans="15:15">
      <c r="O26" s="38"/>
    </row>
    <row r="27" spans="15:15">
      <c r="O27" s="38"/>
    </row>
    <row r="28" spans="15:15">
      <c r="O28" s="38"/>
    </row>
    <row r="29" spans="15:15">
      <c r="O29" s="38"/>
    </row>
    <row r="30" spans="15:15">
      <c r="O30" s="38"/>
    </row>
    <row r="31" spans="15:15">
      <c r="O31" s="38"/>
    </row>
  </sheetData>
  <mergeCells count="10">
    <mergeCell ref="K1:K2"/>
    <mergeCell ref="L1:L2"/>
    <mergeCell ref="M1:M2"/>
    <mergeCell ref="N1:S1"/>
    <mergeCell ref="A1:A2"/>
    <mergeCell ref="B1:B2"/>
    <mergeCell ref="C1:C2"/>
    <mergeCell ref="D1:H1"/>
    <mergeCell ref="I1:I2"/>
    <mergeCell ref="J1:J2"/>
  </mergeCells>
  <phoneticPr fontId="1" type="noConversion"/>
  <pageMargins left="0.7" right="0.7" top="0.75" bottom="0.75" header="0.3" footer="0.3"/>
  <pageSetup paperSize="9" orientation="portrait" r:id="rId1"/>
  <headerFooter>
    <oddFooter>&amp;R&amp;1#&amp;"Calibri"&amp;22&amp;KFF8939RESTRICTED</oddFooter>
  </headerFooter>
  <extLst>
    <ext xmlns:x14="http://schemas.microsoft.com/office/spreadsheetml/2009/9/main" uri="{78C0D931-6437-407d-A8EE-F0AAD7539E65}">
      <x14:conditionalFormattings>
        <x14:conditionalFormatting xmlns:xm="http://schemas.microsoft.com/office/excel/2006/main">
          <x14:cfRule type="iconSet" priority="1" id="{494533FB-492C-4C05-9D17-9C3DBC247CB9}">
            <x14:iconSet iconSet="3Triangles" custom="1">
              <x14:cfvo type="percent">
                <xm:f>0</xm:f>
              </x14:cfvo>
              <x14:cfvo type="num">
                <xm:f>0</xm:f>
              </x14:cfvo>
              <x14:cfvo type="num" gte="0">
                <xm:f>0</xm:f>
              </x14:cfvo>
              <x14:cfIcon iconSet="3Triangles" iconId="0"/>
              <x14:cfIcon iconSet="3Triangles" iconId="1"/>
              <x14:cfIcon iconSet="3Triangles" iconId="2"/>
            </x14:iconSet>
          </x14:cfRule>
          <xm:sqref>I3:L6</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'5月'!D3:G3</xm:f>
              <xm:sqref>L3</xm:sqref>
            </x14:sparkline>
            <x14:sparkline>
              <xm:f>'5月'!D4:G4</xm:f>
              <xm:sqref>L4</xm:sqref>
            </x14:sparkline>
            <x14:sparkline>
              <xm:f>'5月'!D5:G5</xm:f>
              <xm:sqref>L5</xm:sqref>
            </x14:sparkline>
            <x14:sparkline>
              <xm:f>'5月'!D6:G6</xm:f>
              <xm:sqref>L6</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showGridLines="0" topLeftCell="P1" zoomScale="68" zoomScaleNormal="68" workbookViewId="0">
      <selection activeCell="U20" sqref="U20:U27"/>
    </sheetView>
  </sheetViews>
  <sheetFormatPr defaultColWidth="9" defaultRowHeight="13.5"/>
  <cols>
    <col min="1" max="1" width="5.140625" style="4" customWidth="1"/>
    <col min="2" max="2" width="8.5703125" style="4" bestFit="1" customWidth="1"/>
    <col min="3" max="3" width="16.85546875" style="4" customWidth="1"/>
    <col min="4" max="4" width="14.28515625" style="4" customWidth="1"/>
    <col min="5" max="9" width="14.28515625" style="4" bestFit="1" customWidth="1"/>
    <col min="10" max="10" width="8.85546875" style="4" bestFit="1" customWidth="1"/>
    <col min="11" max="12" width="10" style="4" bestFit="1" customWidth="1"/>
    <col min="13" max="13" width="11.140625" style="4" bestFit="1" customWidth="1"/>
    <col min="14" max="14" width="22" style="4" customWidth="1"/>
    <col min="15" max="15" width="169.42578125" style="4" customWidth="1"/>
    <col min="16" max="16" width="18.140625" style="4" customWidth="1"/>
    <col min="17" max="17" width="18.85546875" style="4" customWidth="1"/>
    <col min="18" max="18" width="18.42578125" style="4" customWidth="1"/>
    <col min="19" max="19" width="18.28515625" style="25" customWidth="1"/>
    <col min="20" max="20" width="13" style="25" customWidth="1"/>
    <col min="21" max="21" width="19.7109375" style="25" customWidth="1"/>
    <col min="22" max="22" width="14.7109375" style="4" customWidth="1"/>
    <col min="23" max="16384" width="9" style="4"/>
  </cols>
  <sheetData>
    <row r="1" spans="1:24" s="2" customFormat="1" ht="23.45" customHeight="1">
      <c r="A1" s="178" t="s">
        <v>38</v>
      </c>
      <c r="B1" s="180" t="s">
        <v>21</v>
      </c>
      <c r="C1" s="180" t="s">
        <v>37</v>
      </c>
      <c r="D1" s="185" t="s">
        <v>27</v>
      </c>
      <c r="E1" s="186"/>
      <c r="F1" s="186"/>
      <c r="G1" s="186"/>
      <c r="H1" s="186"/>
      <c r="I1" s="187"/>
      <c r="J1" s="174" t="s">
        <v>39</v>
      </c>
      <c r="K1" s="174" t="s">
        <v>40</v>
      </c>
      <c r="L1" s="183" t="s">
        <v>69</v>
      </c>
      <c r="M1" s="183" t="s">
        <v>81</v>
      </c>
      <c r="N1" s="174" t="s">
        <v>53</v>
      </c>
      <c r="O1" s="180" t="s">
        <v>46</v>
      </c>
      <c r="P1" s="176" t="s">
        <v>56</v>
      </c>
      <c r="Q1" s="177"/>
      <c r="R1" s="177"/>
      <c r="S1" s="177"/>
      <c r="T1" s="177"/>
      <c r="U1" s="177"/>
      <c r="V1" s="177"/>
    </row>
    <row r="2" spans="1:24" ht="25.5" customHeight="1">
      <c r="A2" s="179"/>
      <c r="B2" s="181"/>
      <c r="C2" s="181"/>
      <c r="D2" s="61" t="s">
        <v>0</v>
      </c>
      <c r="E2" s="61" t="s">
        <v>7</v>
      </c>
      <c r="F2" s="61" t="s">
        <v>26</v>
      </c>
      <c r="G2" s="61" t="s">
        <v>52</v>
      </c>
      <c r="H2" s="61" t="s">
        <v>72</v>
      </c>
      <c r="I2" s="61" t="s">
        <v>80</v>
      </c>
      <c r="J2" s="175"/>
      <c r="K2" s="182"/>
      <c r="L2" s="184"/>
      <c r="M2" s="184"/>
      <c r="N2" s="175"/>
      <c r="O2" s="181"/>
      <c r="P2" s="63" t="s">
        <v>63</v>
      </c>
      <c r="Q2" s="63" t="s">
        <v>7</v>
      </c>
      <c r="R2" s="63" t="s">
        <v>26</v>
      </c>
      <c r="S2" s="63" t="s">
        <v>52</v>
      </c>
      <c r="T2" s="63" t="s">
        <v>72</v>
      </c>
      <c r="U2" s="63" t="s">
        <v>80</v>
      </c>
      <c r="V2" s="64" t="s">
        <v>82</v>
      </c>
      <c r="X2" s="4" t="s">
        <v>87</v>
      </c>
    </row>
    <row r="3" spans="1:24" ht="118.5">
      <c r="A3" s="65">
        <v>1</v>
      </c>
      <c r="B3" s="66" t="s">
        <v>17</v>
      </c>
      <c r="C3" s="66" t="s">
        <v>33</v>
      </c>
      <c r="D3" s="67">
        <v>115000</v>
      </c>
      <c r="E3" s="67">
        <v>100000</v>
      </c>
      <c r="F3" s="67">
        <v>88000</v>
      </c>
      <c r="G3" s="67">
        <v>83500</v>
      </c>
      <c r="H3" s="68">
        <v>83000</v>
      </c>
      <c r="I3" s="67">
        <v>79000</v>
      </c>
      <c r="J3" s="69">
        <v>-4.8192771084337394E-2</v>
      </c>
      <c r="K3" s="69">
        <v>6.4000000000000003E-3</v>
      </c>
      <c r="L3" s="69">
        <f>I3/F3-1</f>
        <v>-0.10227272727272729</v>
      </c>
      <c r="M3" s="69">
        <f>I3/D3-1</f>
        <v>-0.31304347826086953</v>
      </c>
      <c r="N3" s="69"/>
      <c r="O3" s="70" t="s">
        <v>83</v>
      </c>
      <c r="P3" s="71" t="s">
        <v>64</v>
      </c>
      <c r="Q3" s="71">
        <v>94500</v>
      </c>
      <c r="R3" s="72">
        <v>75000</v>
      </c>
      <c r="S3" s="73">
        <v>80000</v>
      </c>
      <c r="T3" s="72">
        <v>80000</v>
      </c>
      <c r="U3" s="72">
        <v>75500</v>
      </c>
      <c r="V3" s="73">
        <f>U3-97000</f>
        <v>-21500</v>
      </c>
      <c r="X3" s="80">
        <f>U3/97000-1</f>
        <v>-0.22164948453608246</v>
      </c>
    </row>
    <row r="4" spans="1:24" ht="116.25">
      <c r="A4" s="65">
        <v>2</v>
      </c>
      <c r="B4" s="66" t="s">
        <v>18</v>
      </c>
      <c r="C4" s="66" t="s">
        <v>34</v>
      </c>
      <c r="D4" s="67">
        <v>210000</v>
      </c>
      <c r="E4" s="67">
        <v>175000</v>
      </c>
      <c r="F4" s="67">
        <v>175000</v>
      </c>
      <c r="G4" s="67">
        <v>160000</v>
      </c>
      <c r="H4" s="68">
        <v>155000</v>
      </c>
      <c r="I4" s="67">
        <v>147800</v>
      </c>
      <c r="J4" s="69">
        <v>-4.6451612903225858E-2</v>
      </c>
      <c r="K4" s="69">
        <v>0.13689999999999999</v>
      </c>
      <c r="L4" s="69">
        <f t="shared" ref="L4:L6" si="0">I4/F4-1</f>
        <v>-0.15542857142857147</v>
      </c>
      <c r="M4" s="69">
        <f t="shared" ref="M4:M6" si="1">I4/D4-1</f>
        <v>-0.29619047619047623</v>
      </c>
      <c r="N4" s="69"/>
      <c r="O4" s="70" t="s">
        <v>84</v>
      </c>
      <c r="P4" s="71" t="s">
        <v>65</v>
      </c>
      <c r="Q4" s="71">
        <v>125000</v>
      </c>
      <c r="R4" s="74">
        <v>125000</v>
      </c>
      <c r="S4" s="71">
        <v>125000</v>
      </c>
      <c r="T4" s="72">
        <v>125000</v>
      </c>
      <c r="U4" s="72">
        <v>125000</v>
      </c>
      <c r="V4" s="75">
        <f>U4-145000</f>
        <v>-20000</v>
      </c>
      <c r="X4" s="80">
        <f>U4/145000-1</f>
        <v>-0.13793103448275867</v>
      </c>
    </row>
    <row r="5" spans="1:24" ht="58.5">
      <c r="A5" s="65">
        <v>3</v>
      </c>
      <c r="B5" s="66" t="s">
        <v>19</v>
      </c>
      <c r="C5" s="66" t="s">
        <v>35</v>
      </c>
      <c r="D5" s="67">
        <v>650000</v>
      </c>
      <c r="E5" s="67">
        <v>600000</v>
      </c>
      <c r="F5" s="67">
        <v>650000</v>
      </c>
      <c r="G5" s="67">
        <v>695000</v>
      </c>
      <c r="H5" s="68">
        <v>695000</v>
      </c>
      <c r="I5" s="67">
        <v>700000</v>
      </c>
      <c r="J5" s="69">
        <v>7.1942446043165003E-3</v>
      </c>
      <c r="K5" s="69">
        <v>0.06</v>
      </c>
      <c r="L5" s="69">
        <f>I5/F5-1</f>
        <v>7.6923076923076872E-2</v>
      </c>
      <c r="M5" s="69">
        <f>I5/D5-1</f>
        <v>7.6923076923076872E-2</v>
      </c>
      <c r="N5" s="69"/>
      <c r="O5" s="70" t="s">
        <v>85</v>
      </c>
      <c r="P5" s="71" t="s">
        <v>66</v>
      </c>
      <c r="Q5" s="71" t="s">
        <v>58</v>
      </c>
      <c r="R5" s="76" t="s">
        <v>30</v>
      </c>
      <c r="S5" s="77" t="s">
        <v>54</v>
      </c>
      <c r="T5" s="72">
        <v>450000</v>
      </c>
      <c r="U5" s="72" t="s">
        <v>66</v>
      </c>
      <c r="V5" s="75">
        <f>475000-470000</f>
        <v>5000</v>
      </c>
      <c r="X5" s="80">
        <f>475000/470000-1</f>
        <v>1.0638297872340496E-2</v>
      </c>
    </row>
    <row r="6" spans="1:24" ht="105">
      <c r="A6" s="65">
        <v>4</v>
      </c>
      <c r="B6" s="66" t="s">
        <v>20</v>
      </c>
      <c r="C6" s="66" t="s">
        <v>36</v>
      </c>
      <c r="D6" s="67">
        <v>600000</v>
      </c>
      <c r="E6" s="67">
        <v>580000</v>
      </c>
      <c r="F6" s="67">
        <v>570000</v>
      </c>
      <c r="G6" s="67">
        <v>530000</v>
      </c>
      <c r="H6" s="68">
        <v>520000</v>
      </c>
      <c r="I6" s="67">
        <v>510000</v>
      </c>
      <c r="J6" s="69">
        <v>-1.9230769230769273E-2</v>
      </c>
      <c r="K6" s="69">
        <v>-0.1207</v>
      </c>
      <c r="L6" s="69">
        <f t="shared" si="0"/>
        <v>-0.10526315789473684</v>
      </c>
      <c r="M6" s="69">
        <f t="shared" si="1"/>
        <v>-0.15000000000000002</v>
      </c>
      <c r="N6" s="69"/>
      <c r="O6" s="70" t="s">
        <v>86</v>
      </c>
      <c r="P6" s="71" t="s">
        <v>59</v>
      </c>
      <c r="Q6" s="71" t="s">
        <v>59</v>
      </c>
      <c r="R6" s="78" t="s">
        <v>57</v>
      </c>
      <c r="S6" s="79" t="s">
        <v>55</v>
      </c>
      <c r="T6" s="75">
        <v>500000</v>
      </c>
      <c r="U6" s="75">
        <v>485000</v>
      </c>
      <c r="V6" s="75">
        <f>U6-560000</f>
        <v>-75000</v>
      </c>
      <c r="X6" s="80">
        <f>U6/560000-1</f>
        <v>-0.1339285714285714</v>
      </c>
    </row>
    <row r="7" spans="1:24">
      <c r="A7" s="32" t="s">
        <v>42</v>
      </c>
      <c r="Q7" s="38"/>
      <c r="R7" s="38"/>
    </row>
    <row r="8" spans="1:24">
      <c r="A8" s="24" t="s">
        <v>78</v>
      </c>
      <c r="Q8" s="38"/>
    </row>
    <row r="9" spans="1:24">
      <c r="A9" s="4" t="s">
        <v>79</v>
      </c>
      <c r="Q9" s="38"/>
    </row>
    <row r="10" spans="1:24">
      <c r="Q10" s="38"/>
    </row>
    <row r="11" spans="1:24">
      <c r="Q11" s="38"/>
    </row>
    <row r="12" spans="1:24">
      <c r="Q12" s="38"/>
    </row>
    <row r="13" spans="1:24">
      <c r="Q13" s="38"/>
    </row>
    <row r="14" spans="1:24">
      <c r="Q14" s="38"/>
    </row>
    <row r="15" spans="1:24">
      <c r="Q15" s="38"/>
    </row>
    <row r="16" spans="1:24">
      <c r="Q16" s="38"/>
    </row>
    <row r="17" spans="17:17">
      <c r="Q17" s="38"/>
    </row>
    <row r="18" spans="17:17">
      <c r="Q18" s="38"/>
    </row>
    <row r="19" spans="17:17">
      <c r="Q19" s="38"/>
    </row>
    <row r="20" spans="17:17">
      <c r="Q20" s="38"/>
    </row>
    <row r="21" spans="17:17">
      <c r="Q21" s="38"/>
    </row>
    <row r="22" spans="17:17">
      <c r="Q22" s="38"/>
    </row>
    <row r="23" spans="17:17">
      <c r="Q23" s="38"/>
    </row>
    <row r="24" spans="17:17">
      <c r="Q24" s="38"/>
    </row>
    <row r="25" spans="17:17">
      <c r="Q25" s="38"/>
    </row>
    <row r="26" spans="17:17">
      <c r="Q26" s="38"/>
    </row>
    <row r="27" spans="17:17">
      <c r="Q27" s="38"/>
    </row>
    <row r="28" spans="17:17">
      <c r="Q28" s="38"/>
    </row>
    <row r="29" spans="17:17">
      <c r="Q29" s="38"/>
    </row>
    <row r="30" spans="17:17">
      <c r="Q30" s="38"/>
    </row>
    <row r="31" spans="17:17">
      <c r="Q31" s="38"/>
    </row>
  </sheetData>
  <mergeCells count="11">
    <mergeCell ref="N1:N2"/>
    <mergeCell ref="P1:V1"/>
    <mergeCell ref="A1:A2"/>
    <mergeCell ref="B1:B2"/>
    <mergeCell ref="C1:C2"/>
    <mergeCell ref="J1:J2"/>
    <mergeCell ref="K1:K2"/>
    <mergeCell ref="O1:O2"/>
    <mergeCell ref="L1:L2"/>
    <mergeCell ref="D1:I1"/>
    <mergeCell ref="M1:M2"/>
  </mergeCells>
  <phoneticPr fontId="1" type="noConversion"/>
  <pageMargins left="0.7" right="0.7" top="0.75" bottom="0.75" header="0.3" footer="0.3"/>
  <pageSetup paperSize="9" scale="26" orientation="portrait" r:id="rId1"/>
  <headerFooter>
    <oddFooter>&amp;R&amp;1#&amp;"Calibri"&amp;22&amp;KFF8939RESTRICTED</oddFooter>
  </headerFooter>
  <extLst>
    <ext xmlns:x14="http://schemas.microsoft.com/office/spreadsheetml/2009/9/main" uri="{78C0D931-6437-407d-A8EE-F0AAD7539E65}">
      <x14:conditionalFormattings>
        <x14:conditionalFormatting xmlns:xm="http://schemas.microsoft.com/office/excel/2006/main">
          <x14:cfRule type="iconSet" priority="3" id="{36A4FDB1-74B6-4080-9F10-B80AC48F8007}">
            <x14:iconSet iconSet="3Triangles" custom="1">
              <x14:cfvo type="percent">
                <xm:f>0</xm:f>
              </x14:cfvo>
              <x14:cfvo type="num">
                <xm:f>0</xm:f>
              </x14:cfvo>
              <x14:cfvo type="num" gte="0">
                <xm:f>0</xm:f>
              </x14:cfvo>
              <x14:cfIcon iconSet="3Triangles" iconId="0"/>
              <x14:cfIcon iconSet="3Triangles" iconId="1"/>
              <x14:cfIcon iconSet="3Triangles" iconId="2"/>
            </x14:iconSet>
          </x14:cfRule>
          <xm:sqref>J3:N6</xm:sqref>
        </x14:conditionalFormatting>
        <x14:conditionalFormatting xmlns:xm="http://schemas.microsoft.com/office/excel/2006/main">
          <x14:cfRule type="iconSet" priority="1" id="{F6EEA6F8-0FC3-421E-98BF-368ED1CEA941}">
            <x14:iconSet iconSet="3Arrows" custom="1">
              <x14:cfvo type="percent">
                <xm:f>0</xm:f>
              </x14:cfvo>
              <x14:cfvo type="num">
                <xm:f>-500</xm:f>
              </x14:cfvo>
              <x14:cfvo type="num" gte="0">
                <xm:f>0</xm:f>
              </x14:cfvo>
              <x14:cfIcon iconSet="3Arrows" iconId="0"/>
              <x14:cfIcon iconSet="4Arrows" iconId="1"/>
              <x14:cfIcon iconSet="4Arrows" iconId="2"/>
            </x14:iconSet>
          </x14:cfRule>
          <xm:sqref>V3:V6</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'6月'!D3:I3</xm:f>
              <xm:sqref>N3</xm:sqref>
            </x14:sparkline>
            <x14:sparkline>
              <xm:f>'6月'!D4:I4</xm:f>
              <xm:sqref>N4</xm:sqref>
            </x14:sparkline>
            <x14:sparkline>
              <xm:f>'6月'!D5:I5</xm:f>
              <xm:sqref>N5</xm:sqref>
            </x14:sparkline>
            <x14:sparkline>
              <xm:f>'6月'!D6:I6</xm:f>
              <xm:sqref>N6</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GridLines="0" topLeftCell="Q1" zoomScale="68" zoomScaleNormal="68" workbookViewId="0">
      <selection activeCell="U20" sqref="U20:U27"/>
    </sheetView>
  </sheetViews>
  <sheetFormatPr defaultColWidth="9" defaultRowHeight="13.5"/>
  <cols>
    <col min="1" max="1" width="5.140625" style="4" customWidth="1"/>
    <col min="2" max="2" width="8.5703125" style="4" bestFit="1" customWidth="1"/>
    <col min="3" max="3" width="16.85546875" style="4" customWidth="1"/>
    <col min="4" max="4" width="14.28515625" style="4" customWidth="1"/>
    <col min="5" max="9" width="14.28515625" style="4" bestFit="1" customWidth="1"/>
    <col min="10" max="10" width="14.28515625" style="4" customWidth="1"/>
    <col min="11" max="11" width="8.85546875" style="4" bestFit="1" customWidth="1"/>
    <col min="12" max="13" width="10" style="4" bestFit="1" customWidth="1"/>
    <col min="14" max="14" width="11.140625" style="4" bestFit="1" customWidth="1"/>
    <col min="15" max="15" width="17.140625" style="4" customWidth="1"/>
    <col min="16" max="16" width="169.42578125" style="4" customWidth="1"/>
    <col min="17" max="17" width="18.140625" style="4" customWidth="1"/>
    <col min="18" max="18" width="18.85546875" style="4" customWidth="1"/>
    <col min="19" max="19" width="18.42578125" style="4" customWidth="1"/>
    <col min="20" max="20" width="18.28515625" style="25" customWidth="1"/>
    <col min="21" max="21" width="13" style="25" customWidth="1"/>
    <col min="22" max="23" width="19.7109375" style="25" customWidth="1"/>
    <col min="24" max="24" width="14.7109375" style="4" customWidth="1"/>
    <col min="25" max="16384" width="9" style="4"/>
  </cols>
  <sheetData>
    <row r="1" spans="1:25" s="2" customFormat="1" ht="23.45" customHeight="1">
      <c r="A1" s="178" t="s">
        <v>38</v>
      </c>
      <c r="B1" s="180" t="s">
        <v>21</v>
      </c>
      <c r="C1" s="180" t="s">
        <v>37</v>
      </c>
      <c r="D1" s="185" t="s">
        <v>27</v>
      </c>
      <c r="E1" s="186"/>
      <c r="F1" s="186"/>
      <c r="G1" s="186"/>
      <c r="H1" s="186"/>
      <c r="I1" s="186"/>
      <c r="J1" s="187"/>
      <c r="K1" s="174" t="s">
        <v>39</v>
      </c>
      <c r="L1" s="174" t="s">
        <v>40</v>
      </c>
      <c r="M1" s="183" t="s">
        <v>69</v>
      </c>
      <c r="N1" s="183" t="s">
        <v>81</v>
      </c>
      <c r="O1" s="174" t="s">
        <v>53</v>
      </c>
      <c r="P1" s="180" t="s">
        <v>46</v>
      </c>
      <c r="Q1" s="176" t="s">
        <v>56</v>
      </c>
      <c r="R1" s="177"/>
      <c r="S1" s="177"/>
      <c r="T1" s="177"/>
      <c r="U1" s="177"/>
      <c r="V1" s="177"/>
      <c r="W1" s="177"/>
      <c r="X1" s="177"/>
      <c r="Y1" s="177"/>
    </row>
    <row r="2" spans="1:25" ht="25.5" customHeight="1">
      <c r="A2" s="179"/>
      <c r="B2" s="181"/>
      <c r="C2" s="181"/>
      <c r="D2" s="62" t="s">
        <v>0</v>
      </c>
      <c r="E2" s="62" t="s">
        <v>7</v>
      </c>
      <c r="F2" s="62" t="s">
        <v>26</v>
      </c>
      <c r="G2" s="62" t="s">
        <v>52</v>
      </c>
      <c r="H2" s="62" t="s">
        <v>72</v>
      </c>
      <c r="I2" s="62" t="s">
        <v>80</v>
      </c>
      <c r="J2" s="62" t="s">
        <v>88</v>
      </c>
      <c r="K2" s="175"/>
      <c r="L2" s="182"/>
      <c r="M2" s="184"/>
      <c r="N2" s="184"/>
      <c r="O2" s="175"/>
      <c r="P2" s="181"/>
      <c r="Q2" s="63" t="s">
        <v>63</v>
      </c>
      <c r="R2" s="63" t="s">
        <v>7</v>
      </c>
      <c r="S2" s="63" t="s">
        <v>26</v>
      </c>
      <c r="T2" s="63" t="s">
        <v>52</v>
      </c>
      <c r="U2" s="63" t="s">
        <v>72</v>
      </c>
      <c r="V2" s="63" t="s">
        <v>80</v>
      </c>
      <c r="W2" s="63" t="s">
        <v>88</v>
      </c>
      <c r="X2" s="82" t="s">
        <v>91</v>
      </c>
      <c r="Y2" s="82" t="s">
        <v>87</v>
      </c>
    </row>
    <row r="3" spans="1:25" ht="116.25">
      <c r="A3" s="65">
        <v>1</v>
      </c>
      <c r="B3" s="66" t="s">
        <v>17</v>
      </c>
      <c r="C3" s="66" t="s">
        <v>33</v>
      </c>
      <c r="D3" s="67">
        <v>115000</v>
      </c>
      <c r="E3" s="67">
        <v>100000</v>
      </c>
      <c r="F3" s="67">
        <v>88000</v>
      </c>
      <c r="G3" s="67">
        <v>83500</v>
      </c>
      <c r="H3" s="68">
        <v>83000</v>
      </c>
      <c r="I3" s="67">
        <v>79000</v>
      </c>
      <c r="J3" s="68">
        <v>79000</v>
      </c>
      <c r="K3" s="69">
        <v>0</v>
      </c>
      <c r="L3" s="69">
        <v>0</v>
      </c>
      <c r="M3" s="69">
        <f>J3/G3-1</f>
        <v>-5.3892215568862256E-2</v>
      </c>
      <c r="N3" s="69">
        <f>J3/E3-1</f>
        <v>-0.20999999999999996</v>
      </c>
      <c r="O3" s="69"/>
      <c r="P3" s="70" t="s">
        <v>92</v>
      </c>
      <c r="Q3" s="71" t="s">
        <v>64</v>
      </c>
      <c r="R3" s="71">
        <v>94500</v>
      </c>
      <c r="S3" s="72">
        <v>75000</v>
      </c>
      <c r="T3" s="73">
        <v>80000</v>
      </c>
      <c r="U3" s="72">
        <v>80000</v>
      </c>
      <c r="V3" s="72">
        <v>75500</v>
      </c>
      <c r="W3" s="72">
        <v>76000</v>
      </c>
      <c r="X3" s="75">
        <f>W3-97000</f>
        <v>-21000</v>
      </c>
      <c r="Y3" s="83">
        <f>W3/97000-1</f>
        <v>-0.21649484536082475</v>
      </c>
    </row>
    <row r="4" spans="1:25" ht="146.25">
      <c r="A4" s="65">
        <v>2</v>
      </c>
      <c r="B4" s="66" t="s">
        <v>18</v>
      </c>
      <c r="C4" s="66" t="s">
        <v>34</v>
      </c>
      <c r="D4" s="67">
        <v>210000</v>
      </c>
      <c r="E4" s="67">
        <v>175000</v>
      </c>
      <c r="F4" s="67">
        <v>175000</v>
      </c>
      <c r="G4" s="67">
        <v>160000</v>
      </c>
      <c r="H4" s="68">
        <v>155000</v>
      </c>
      <c r="I4" s="67">
        <v>147800</v>
      </c>
      <c r="J4" s="68">
        <v>154500</v>
      </c>
      <c r="K4" s="69">
        <v>4.5331529093369349E-2</v>
      </c>
      <c r="L4" s="69">
        <v>3.6900000000000002E-2</v>
      </c>
      <c r="M4" s="69">
        <f>J4/G4-1</f>
        <v>-3.4375000000000044E-2</v>
      </c>
      <c r="N4" s="69">
        <f>J4/E4-1</f>
        <v>-0.1171428571428571</v>
      </c>
      <c r="O4" s="69"/>
      <c r="P4" s="70" t="s">
        <v>93</v>
      </c>
      <c r="Q4" s="71" t="s">
        <v>65</v>
      </c>
      <c r="R4" s="71">
        <v>125000</v>
      </c>
      <c r="S4" s="74">
        <v>125000</v>
      </c>
      <c r="T4" s="71">
        <v>125000</v>
      </c>
      <c r="U4" s="72">
        <v>125000</v>
      </c>
      <c r="V4" s="72">
        <v>125000</v>
      </c>
      <c r="W4" s="72">
        <v>147000</v>
      </c>
      <c r="X4" s="75">
        <f>W4-145000</f>
        <v>2000</v>
      </c>
      <c r="Y4" s="83">
        <f>W4/145000-1</f>
        <v>1.379310344827589E-2</v>
      </c>
    </row>
    <row r="5" spans="1:25" ht="44.25">
      <c r="A5" s="65">
        <v>3</v>
      </c>
      <c r="B5" s="66" t="s">
        <v>19</v>
      </c>
      <c r="C5" s="66" t="s">
        <v>35</v>
      </c>
      <c r="D5" s="67">
        <v>650000</v>
      </c>
      <c r="E5" s="67">
        <v>600000</v>
      </c>
      <c r="F5" s="67">
        <v>650000</v>
      </c>
      <c r="G5" s="67">
        <v>695000</v>
      </c>
      <c r="H5" s="68">
        <v>695000</v>
      </c>
      <c r="I5" s="67">
        <v>700000</v>
      </c>
      <c r="J5" s="68">
        <v>695000</v>
      </c>
      <c r="K5" s="69">
        <v>-7.1428571428571175E-3</v>
      </c>
      <c r="L5" s="69">
        <v>8.5900000000000004E-2</v>
      </c>
      <c r="M5" s="69">
        <f>J5/G5-1</f>
        <v>0</v>
      </c>
      <c r="N5" s="69">
        <f>J5/E5-1</f>
        <v>0.15833333333333344</v>
      </c>
      <c r="O5" s="69"/>
      <c r="P5" s="70" t="s">
        <v>94</v>
      </c>
      <c r="Q5" s="71" t="s">
        <v>66</v>
      </c>
      <c r="R5" s="71" t="s">
        <v>58</v>
      </c>
      <c r="S5" s="76" t="s">
        <v>30</v>
      </c>
      <c r="T5" s="77" t="s">
        <v>54</v>
      </c>
      <c r="U5" s="72">
        <v>450000</v>
      </c>
      <c r="V5" s="72" t="s">
        <v>66</v>
      </c>
      <c r="W5" s="72" t="s">
        <v>66</v>
      </c>
      <c r="X5" s="75">
        <f>475000-470000</f>
        <v>5000</v>
      </c>
      <c r="Y5" s="83">
        <f>475000/470000-1</f>
        <v>1.0638297872340496E-2</v>
      </c>
    </row>
    <row r="6" spans="1:25" ht="103.5">
      <c r="A6" s="65">
        <v>4</v>
      </c>
      <c r="B6" s="66" t="s">
        <v>20</v>
      </c>
      <c r="C6" s="66" t="s">
        <v>36</v>
      </c>
      <c r="D6" s="67">
        <v>600000</v>
      </c>
      <c r="E6" s="67">
        <v>580000</v>
      </c>
      <c r="F6" s="67">
        <v>570000</v>
      </c>
      <c r="G6" s="67">
        <v>530000</v>
      </c>
      <c r="H6" s="68">
        <v>520000</v>
      </c>
      <c r="I6" s="67">
        <v>510000</v>
      </c>
      <c r="J6" s="68">
        <v>490000</v>
      </c>
      <c r="K6" s="69">
        <v>-3.9215686274509776E-2</v>
      </c>
      <c r="L6" s="69">
        <v>-0.1552</v>
      </c>
      <c r="M6" s="69">
        <f>J6/G6-1</f>
        <v>-7.547169811320753E-2</v>
      </c>
      <c r="N6" s="69">
        <f>J6/E6-1</f>
        <v>-0.15517241379310343</v>
      </c>
      <c r="O6" s="69"/>
      <c r="P6" s="70" t="s">
        <v>95</v>
      </c>
      <c r="Q6" s="71" t="s">
        <v>59</v>
      </c>
      <c r="R6" s="71" t="s">
        <v>59</v>
      </c>
      <c r="S6" s="78" t="s">
        <v>57</v>
      </c>
      <c r="T6" s="79" t="s">
        <v>55</v>
      </c>
      <c r="U6" s="75">
        <v>500000</v>
      </c>
      <c r="V6" s="75">
        <v>485000</v>
      </c>
      <c r="W6" s="75">
        <v>470000</v>
      </c>
      <c r="X6" s="75">
        <f>W6-560000</f>
        <v>-90000</v>
      </c>
      <c r="Y6" s="83">
        <f>W6/560000-1</f>
        <v>-0.1607142857142857</v>
      </c>
    </row>
    <row r="7" spans="1:25">
      <c r="A7" s="32" t="s">
        <v>42</v>
      </c>
      <c r="R7" s="38"/>
      <c r="S7" s="38"/>
    </row>
    <row r="8" spans="1:25">
      <c r="A8" s="24" t="s">
        <v>89</v>
      </c>
      <c r="R8" s="38"/>
    </row>
    <row r="9" spans="1:25">
      <c r="A9" s="4" t="s">
        <v>90</v>
      </c>
      <c r="R9" s="38"/>
    </row>
    <row r="10" spans="1:25">
      <c r="R10" s="38"/>
    </row>
    <row r="11" spans="1:25">
      <c r="R11" s="38"/>
    </row>
    <row r="12" spans="1:25">
      <c r="R12" s="38"/>
    </row>
    <row r="13" spans="1:25">
      <c r="R13" s="38"/>
    </row>
    <row r="14" spans="1:25">
      <c r="R14" s="38"/>
    </row>
    <row r="15" spans="1:25">
      <c r="R15" s="38"/>
    </row>
    <row r="16" spans="1:25">
      <c r="R16" s="38"/>
    </row>
    <row r="17" spans="18:18">
      <c r="R17" s="38"/>
    </row>
    <row r="18" spans="18:18">
      <c r="R18" s="38"/>
    </row>
    <row r="19" spans="18:18">
      <c r="R19" s="38"/>
    </row>
    <row r="20" spans="18:18">
      <c r="R20" s="38"/>
    </row>
    <row r="21" spans="18:18">
      <c r="R21" s="38"/>
    </row>
    <row r="22" spans="18:18">
      <c r="R22" s="38"/>
    </row>
    <row r="23" spans="18:18">
      <c r="R23" s="38"/>
    </row>
    <row r="24" spans="18:18">
      <c r="R24" s="38"/>
    </row>
    <row r="25" spans="18:18">
      <c r="R25" s="38"/>
    </row>
    <row r="26" spans="18:18">
      <c r="R26" s="38"/>
    </row>
    <row r="27" spans="18:18">
      <c r="R27" s="38"/>
    </row>
    <row r="28" spans="18:18">
      <c r="R28" s="38"/>
    </row>
    <row r="29" spans="18:18">
      <c r="R29" s="38"/>
    </row>
    <row r="30" spans="18:18">
      <c r="R30" s="38"/>
    </row>
    <row r="31" spans="18:18">
      <c r="R31" s="38"/>
    </row>
  </sheetData>
  <mergeCells count="11">
    <mergeCell ref="Q1:Y1"/>
    <mergeCell ref="A1:A2"/>
    <mergeCell ref="B1:B2"/>
    <mergeCell ref="C1:C2"/>
    <mergeCell ref="K1:K2"/>
    <mergeCell ref="L1:L2"/>
    <mergeCell ref="M1:M2"/>
    <mergeCell ref="N1:N2"/>
    <mergeCell ref="O1:O2"/>
    <mergeCell ref="P1:P2"/>
    <mergeCell ref="D1:J1"/>
  </mergeCells>
  <phoneticPr fontId="17" type="noConversion"/>
  <pageMargins left="0.7" right="0.7" top="0.75" bottom="0.75" header="0.3" footer="0.3"/>
  <pageSetup paperSize="9" scale="26" orientation="portrait" r:id="rId1"/>
  <headerFooter>
    <oddFooter>&amp;R&amp;1#&amp;"Calibri"&amp;22&amp;KFF8939RESTRICTED</oddFooter>
  </headerFooter>
  <extLst>
    <ext xmlns:x14="http://schemas.microsoft.com/office/spreadsheetml/2009/9/main" uri="{78C0D931-6437-407d-A8EE-F0AAD7539E65}">
      <x14:conditionalFormattings>
        <x14:conditionalFormatting xmlns:xm="http://schemas.microsoft.com/office/excel/2006/main">
          <x14:cfRule type="iconSet" priority="2" id="{CC74BF97-40A8-41F4-AF53-EDCF51A1DF73}">
            <x14:iconSet iconSet="3Triangles" custom="1">
              <x14:cfvo type="percent">
                <xm:f>0</xm:f>
              </x14:cfvo>
              <x14:cfvo type="num">
                <xm:f>0</xm:f>
              </x14:cfvo>
              <x14:cfvo type="num" gte="0">
                <xm:f>0</xm:f>
              </x14:cfvo>
              <x14:cfIcon iconSet="3Triangles" iconId="0"/>
              <x14:cfIcon iconSet="3Triangles" iconId="1"/>
              <x14:cfIcon iconSet="3Triangles" iconId="2"/>
            </x14:iconSet>
          </x14:cfRule>
          <xm:sqref>K3:O6</xm:sqref>
        </x14:conditionalFormatting>
        <x14:conditionalFormatting xmlns:xm="http://schemas.microsoft.com/office/excel/2006/main">
          <x14:cfRule type="iconSet" priority="1" id="{A0873EB1-680A-411C-A423-3E6EC2ECDA4D}">
            <x14:iconSet iconSet="3Arrows" custom="1">
              <x14:cfvo type="percent">
                <xm:f>0</xm:f>
              </x14:cfvo>
              <x14:cfvo type="num">
                <xm:f>-500</xm:f>
              </x14:cfvo>
              <x14:cfvo type="num" gte="0">
                <xm:f>0</xm:f>
              </x14:cfvo>
              <x14:cfIcon iconSet="3Arrows" iconId="0"/>
              <x14:cfIcon iconSet="4Arrows" iconId="1"/>
              <x14:cfIcon iconSet="4Arrows" iconId="2"/>
            </x14:iconSet>
          </x14:cfRule>
          <xm:sqref>X3:X6</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'7月'!D6:J6</xm:f>
              <xm:sqref>O6</xm:sqref>
            </x14:sparkline>
          </x14:sparklines>
        </x14:sparklineGroup>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'7月'!D5:J5</xm:f>
              <xm:sqref>O5</xm:sqref>
            </x14:sparkline>
          </x14:sparklines>
        </x14:sparklineGroup>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'7月'!D4:J4</xm:f>
              <xm:sqref>O4</xm:sqref>
            </x14:sparkline>
          </x14:sparklines>
        </x14:sparklineGroup>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'7月'!D3:J3</xm:f>
              <xm:sqref>O3</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showGridLines="0" zoomScale="50" zoomScaleNormal="50" workbookViewId="0">
      <pane xSplit="3" ySplit="1" topLeftCell="R2" activePane="bottomRight" state="frozen"/>
      <selection activeCell="U20" sqref="U20:U27"/>
      <selection pane="topRight" activeCell="U20" sqref="U20:U27"/>
      <selection pane="bottomLeft" activeCell="U20" sqref="U20:U27"/>
      <selection pane="bottomRight" activeCell="U20" sqref="U20:U27"/>
    </sheetView>
  </sheetViews>
  <sheetFormatPr defaultColWidth="9" defaultRowHeight="13.5"/>
  <cols>
    <col min="1" max="1" width="5.140625" style="4" customWidth="1"/>
    <col min="2" max="2" width="8.5703125" style="4" bestFit="1" customWidth="1"/>
    <col min="3" max="3" width="18.42578125" style="4" bestFit="1" customWidth="1"/>
    <col min="4" max="11" width="18" style="4" bestFit="1" customWidth="1"/>
    <col min="12" max="12" width="8.85546875" style="4" bestFit="1" customWidth="1"/>
    <col min="13" max="14" width="10" style="4" bestFit="1" customWidth="1"/>
    <col min="15" max="15" width="11.140625" style="4" bestFit="1" customWidth="1"/>
    <col min="16" max="16" width="17.140625" style="4" customWidth="1"/>
    <col min="17" max="17" width="169.42578125" style="4" customWidth="1"/>
    <col min="18" max="18" width="21.140625" style="4" bestFit="1" customWidth="1"/>
    <col min="19" max="19" width="18.85546875" style="4" customWidth="1"/>
    <col min="20" max="20" width="18.42578125" style="4" customWidth="1"/>
    <col min="21" max="21" width="18.28515625" style="25" customWidth="1"/>
    <col min="22" max="22" width="13" style="25" customWidth="1"/>
    <col min="23" max="25" width="19.7109375" style="25" customWidth="1"/>
    <col min="26" max="26" width="20.7109375" style="4" bestFit="1" customWidth="1"/>
    <col min="27" max="16384" width="9" style="4"/>
  </cols>
  <sheetData>
    <row r="1" spans="1:27" s="2" customFormat="1" ht="23.45" customHeight="1">
      <c r="A1" s="188" t="s">
        <v>38</v>
      </c>
      <c r="B1" s="188" t="s">
        <v>21</v>
      </c>
      <c r="C1" s="188" t="s">
        <v>37</v>
      </c>
      <c r="D1" s="189" t="s">
        <v>97</v>
      </c>
      <c r="E1" s="189"/>
      <c r="F1" s="189"/>
      <c r="G1" s="189"/>
      <c r="H1" s="189"/>
      <c r="I1" s="189"/>
      <c r="J1" s="189"/>
      <c r="K1" s="189"/>
      <c r="L1" s="189"/>
      <c r="M1" s="189"/>
      <c r="N1" s="189"/>
      <c r="O1" s="189"/>
      <c r="P1" s="189"/>
      <c r="Q1" s="188" t="s">
        <v>46</v>
      </c>
      <c r="R1" s="177" t="s">
        <v>56</v>
      </c>
      <c r="S1" s="177"/>
      <c r="T1" s="177"/>
      <c r="U1" s="177"/>
      <c r="V1" s="177"/>
      <c r="W1" s="177"/>
      <c r="X1" s="177"/>
      <c r="Y1" s="177"/>
      <c r="Z1" s="177"/>
      <c r="AA1" s="177"/>
    </row>
    <row r="2" spans="1:27" ht="25.5" customHeight="1">
      <c r="A2" s="188"/>
      <c r="B2" s="188"/>
      <c r="C2" s="188"/>
      <c r="D2" s="95" t="s">
        <v>0</v>
      </c>
      <c r="E2" s="81" t="s">
        <v>7</v>
      </c>
      <c r="F2" s="81" t="s">
        <v>26</v>
      </c>
      <c r="G2" s="81" t="s">
        <v>52</v>
      </c>
      <c r="H2" s="81" t="s">
        <v>72</v>
      </c>
      <c r="I2" s="81" t="s">
        <v>80</v>
      </c>
      <c r="J2" s="81" t="s">
        <v>88</v>
      </c>
      <c r="K2" s="81" t="s">
        <v>96</v>
      </c>
      <c r="L2" s="84" t="s">
        <v>39</v>
      </c>
      <c r="M2" s="84" t="s">
        <v>40</v>
      </c>
      <c r="N2" s="85" t="s">
        <v>69</v>
      </c>
      <c r="O2" s="85" t="s">
        <v>101</v>
      </c>
      <c r="P2" s="100" t="s">
        <v>53</v>
      </c>
      <c r="Q2" s="188"/>
      <c r="R2" s="102" t="s">
        <v>63</v>
      </c>
      <c r="S2" s="86" t="s">
        <v>7</v>
      </c>
      <c r="T2" s="86" t="s">
        <v>26</v>
      </c>
      <c r="U2" s="86" t="s">
        <v>52</v>
      </c>
      <c r="V2" s="86" t="s">
        <v>72</v>
      </c>
      <c r="W2" s="86" t="s">
        <v>80</v>
      </c>
      <c r="X2" s="86" t="s">
        <v>88</v>
      </c>
      <c r="Y2" s="86" t="s">
        <v>100</v>
      </c>
      <c r="Z2" s="87" t="s">
        <v>99</v>
      </c>
      <c r="AA2" s="87" t="s">
        <v>87</v>
      </c>
    </row>
    <row r="3" spans="1:27" ht="149.1" customHeight="1">
      <c r="A3" s="98">
        <v>1</v>
      </c>
      <c r="B3" s="99" t="s">
        <v>17</v>
      </c>
      <c r="C3" s="99" t="s">
        <v>33</v>
      </c>
      <c r="D3" s="96">
        <v>115000</v>
      </c>
      <c r="E3" s="67">
        <v>100000</v>
      </c>
      <c r="F3" s="67">
        <v>88000</v>
      </c>
      <c r="G3" s="67">
        <v>83500</v>
      </c>
      <c r="H3" s="68">
        <v>83000</v>
      </c>
      <c r="I3" s="67">
        <v>79000</v>
      </c>
      <c r="J3" s="67">
        <v>79000</v>
      </c>
      <c r="K3" s="67">
        <v>76500</v>
      </c>
      <c r="L3" s="69">
        <v>-3.1645569620253111E-2</v>
      </c>
      <c r="M3" s="69">
        <v>-2.5499999999999998E-2</v>
      </c>
      <c r="N3" s="69">
        <f>K3/H3-1</f>
        <v>-7.8313253012048167E-2</v>
      </c>
      <c r="O3" s="69">
        <f>K3/E3-1</f>
        <v>-0.23499999999999999</v>
      </c>
      <c r="P3" s="101"/>
      <c r="Q3" s="104" t="s">
        <v>102</v>
      </c>
      <c r="R3" s="103" t="s">
        <v>64</v>
      </c>
      <c r="S3" s="88">
        <v>94500</v>
      </c>
      <c r="T3" s="89">
        <v>75000</v>
      </c>
      <c r="U3" s="89">
        <v>80000</v>
      </c>
      <c r="V3" s="89">
        <v>80000</v>
      </c>
      <c r="W3" s="89">
        <v>75500</v>
      </c>
      <c r="X3" s="89">
        <v>76000</v>
      </c>
      <c r="Y3" s="89">
        <v>74500</v>
      </c>
      <c r="Z3" s="89">
        <f>Y3-97000</f>
        <v>-22500</v>
      </c>
      <c r="AA3" s="90">
        <f>Y3/97000-1</f>
        <v>-0.23195876288659789</v>
      </c>
    </row>
    <row r="4" spans="1:27" ht="159.94999999999999" customHeight="1">
      <c r="A4" s="98">
        <v>2</v>
      </c>
      <c r="B4" s="99" t="s">
        <v>18</v>
      </c>
      <c r="C4" s="99" t="s">
        <v>34</v>
      </c>
      <c r="D4" s="96">
        <v>210000</v>
      </c>
      <c r="E4" s="67">
        <v>175000</v>
      </c>
      <c r="F4" s="67">
        <v>175000</v>
      </c>
      <c r="G4" s="67">
        <v>160000</v>
      </c>
      <c r="H4" s="68">
        <v>155000</v>
      </c>
      <c r="I4" s="67">
        <v>147800</v>
      </c>
      <c r="J4" s="67">
        <v>154500</v>
      </c>
      <c r="K4" s="67">
        <v>157500</v>
      </c>
      <c r="L4" s="69">
        <v>1.9417475728155331E-2</v>
      </c>
      <c r="M4" s="69">
        <v>6.7799999999999999E-2</v>
      </c>
      <c r="N4" s="69">
        <f t="shared" ref="N4:N6" si="0">K4/H4-1</f>
        <v>1.6129032258064502E-2</v>
      </c>
      <c r="O4" s="69">
        <f t="shared" ref="O4:O5" si="1">K4/E4-1</f>
        <v>-9.9999999999999978E-2</v>
      </c>
      <c r="P4" s="101"/>
      <c r="Q4" s="104" t="s">
        <v>103</v>
      </c>
      <c r="R4" s="103" t="s">
        <v>65</v>
      </c>
      <c r="S4" s="88">
        <v>125000</v>
      </c>
      <c r="T4" s="89">
        <v>125000</v>
      </c>
      <c r="U4" s="88">
        <v>125000</v>
      </c>
      <c r="V4" s="89">
        <v>125000</v>
      </c>
      <c r="W4" s="89">
        <v>125000</v>
      </c>
      <c r="X4" s="89">
        <v>147000</v>
      </c>
      <c r="Y4" s="89">
        <v>147500</v>
      </c>
      <c r="Z4" s="89">
        <f>Y4-145000</f>
        <v>2500</v>
      </c>
      <c r="AA4" s="90">
        <f>Y4/145000-1</f>
        <v>1.7241379310344751E-2</v>
      </c>
    </row>
    <row r="5" spans="1:27" ht="93" customHeight="1">
      <c r="A5" s="98">
        <v>3</v>
      </c>
      <c r="B5" s="99" t="s">
        <v>19</v>
      </c>
      <c r="C5" s="99" t="s">
        <v>35</v>
      </c>
      <c r="D5" s="96">
        <v>650000</v>
      </c>
      <c r="E5" s="67">
        <v>600000</v>
      </c>
      <c r="F5" s="67">
        <v>650000</v>
      </c>
      <c r="G5" s="67">
        <v>695000</v>
      </c>
      <c r="H5" s="68">
        <v>695000</v>
      </c>
      <c r="I5" s="67">
        <v>700000</v>
      </c>
      <c r="J5" s="67">
        <v>695000</v>
      </c>
      <c r="K5" s="67">
        <v>695000</v>
      </c>
      <c r="L5" s="69">
        <v>0</v>
      </c>
      <c r="M5" s="69">
        <v>6.9199999999999998E-2</v>
      </c>
      <c r="N5" s="69">
        <f t="shared" si="0"/>
        <v>0</v>
      </c>
      <c r="O5" s="69">
        <f t="shared" si="1"/>
        <v>0.15833333333333344</v>
      </c>
      <c r="P5" s="101"/>
      <c r="Q5" s="104" t="s">
        <v>98</v>
      </c>
      <c r="R5" s="103" t="s">
        <v>66</v>
      </c>
      <c r="S5" s="88" t="s">
        <v>58</v>
      </c>
      <c r="T5" s="91" t="s">
        <v>30</v>
      </c>
      <c r="U5" s="91" t="s">
        <v>54</v>
      </c>
      <c r="V5" s="89">
        <v>450000</v>
      </c>
      <c r="W5" s="89" t="s">
        <v>66</v>
      </c>
      <c r="X5" s="89" t="s">
        <v>66</v>
      </c>
      <c r="Y5" s="89">
        <v>500000</v>
      </c>
      <c r="Z5" s="89">
        <f>Y5-470000</f>
        <v>30000</v>
      </c>
      <c r="AA5" s="90">
        <f>Y5/470000-1</f>
        <v>6.3829787234042534E-2</v>
      </c>
    </row>
    <row r="6" spans="1:27" ht="134.44999999999999" customHeight="1">
      <c r="A6" s="98">
        <v>4</v>
      </c>
      <c r="B6" s="99" t="s">
        <v>20</v>
      </c>
      <c r="C6" s="99" t="s">
        <v>36</v>
      </c>
      <c r="D6" s="96">
        <v>600000</v>
      </c>
      <c r="E6" s="67">
        <v>580000</v>
      </c>
      <c r="F6" s="67">
        <v>570000</v>
      </c>
      <c r="G6" s="67">
        <v>530000</v>
      </c>
      <c r="H6" s="68">
        <v>520000</v>
      </c>
      <c r="I6" s="67">
        <v>510000</v>
      </c>
      <c r="J6" s="67">
        <v>490000</v>
      </c>
      <c r="K6" s="67">
        <v>485000</v>
      </c>
      <c r="L6" s="69">
        <v>-1.0204081632653073E-2</v>
      </c>
      <c r="M6" s="69">
        <v>-0.1182</v>
      </c>
      <c r="N6" s="69">
        <f t="shared" si="0"/>
        <v>-6.7307692307692291E-2</v>
      </c>
      <c r="O6" s="69">
        <f>K6/E6-1</f>
        <v>-0.16379310344827591</v>
      </c>
      <c r="P6" s="101"/>
      <c r="Q6" s="104" t="s">
        <v>104</v>
      </c>
      <c r="R6" s="103" t="s">
        <v>59</v>
      </c>
      <c r="S6" s="88" t="s">
        <v>59</v>
      </c>
      <c r="T6" s="91" t="s">
        <v>57</v>
      </c>
      <c r="U6" s="91" t="s">
        <v>55</v>
      </c>
      <c r="V6" s="89">
        <v>500000</v>
      </c>
      <c r="W6" s="89">
        <v>485000</v>
      </c>
      <c r="X6" s="89">
        <v>470000</v>
      </c>
      <c r="Y6" s="89">
        <v>470000</v>
      </c>
      <c r="Z6" s="89">
        <f>Y6-560000</f>
        <v>-90000</v>
      </c>
      <c r="AA6" s="90">
        <f>Y6/560000-1</f>
        <v>-0.1607142857142857</v>
      </c>
    </row>
    <row r="7" spans="1:27">
      <c r="A7" s="32" t="s">
        <v>42</v>
      </c>
      <c r="S7" s="38"/>
      <c r="T7" s="38"/>
    </row>
    <row r="8" spans="1:27">
      <c r="A8" s="24" t="s">
        <v>105</v>
      </c>
      <c r="S8" s="38"/>
    </row>
    <row r="9" spans="1:27">
      <c r="A9" s="4" t="s">
        <v>106</v>
      </c>
      <c r="S9" s="38"/>
    </row>
    <row r="10" spans="1:27">
      <c r="S10" s="38"/>
    </row>
    <row r="11" spans="1:27">
      <c r="S11" s="38"/>
    </row>
    <row r="12" spans="1:27">
      <c r="S12" s="38"/>
    </row>
    <row r="13" spans="1:27">
      <c r="S13" s="38"/>
    </row>
    <row r="14" spans="1:27">
      <c r="S14" s="38"/>
    </row>
    <row r="15" spans="1:27">
      <c r="S15" s="38"/>
    </row>
    <row r="16" spans="1:27">
      <c r="S16" s="38"/>
    </row>
    <row r="17" spans="19:19">
      <c r="S17" s="38"/>
    </row>
    <row r="18" spans="19:19">
      <c r="S18" s="38"/>
    </row>
    <row r="19" spans="19:19">
      <c r="S19" s="38"/>
    </row>
    <row r="20" spans="19:19">
      <c r="S20" s="38"/>
    </row>
    <row r="21" spans="19:19">
      <c r="S21" s="38"/>
    </row>
    <row r="22" spans="19:19">
      <c r="S22" s="38"/>
    </row>
    <row r="23" spans="19:19">
      <c r="S23" s="38"/>
    </row>
    <row r="24" spans="19:19">
      <c r="S24" s="38"/>
    </row>
    <row r="25" spans="19:19">
      <c r="S25" s="38"/>
    </row>
    <row r="26" spans="19:19">
      <c r="S26" s="38"/>
    </row>
    <row r="27" spans="19:19">
      <c r="S27" s="38"/>
    </row>
    <row r="28" spans="19:19">
      <c r="S28" s="38"/>
    </row>
    <row r="29" spans="19:19">
      <c r="S29" s="38"/>
    </row>
    <row r="30" spans="19:19">
      <c r="S30" s="38"/>
    </row>
    <row r="31" spans="19:19">
      <c r="S31" s="38"/>
    </row>
  </sheetData>
  <mergeCells count="6">
    <mergeCell ref="Q1:Q2"/>
    <mergeCell ref="R1:AA1"/>
    <mergeCell ref="D1:P1"/>
    <mergeCell ref="A1:A2"/>
    <mergeCell ref="B1:B2"/>
    <mergeCell ref="C1:C2"/>
  </mergeCells>
  <phoneticPr fontId="1" type="noConversion"/>
  <pageMargins left="0.7" right="0.7" top="0.75" bottom="0.75" header="0.3" footer="0.3"/>
  <pageSetup paperSize="9" scale="26" orientation="portrait" r:id="rId1"/>
  <headerFooter>
    <oddFooter>&amp;R&amp;1#&amp;"Calibri"&amp;22&amp;KFF8939RESTRICTED</oddFooter>
  </headerFooter>
  <extLst>
    <ext xmlns:x14="http://schemas.microsoft.com/office/spreadsheetml/2009/9/main" uri="{78C0D931-6437-407d-A8EE-F0AAD7539E65}">
      <x14:conditionalFormattings>
        <x14:conditionalFormatting xmlns:xm="http://schemas.microsoft.com/office/excel/2006/main">
          <x14:cfRule type="iconSet" priority="2" id="{A06E1FB8-1504-4B31-8E24-C2422039A907}">
            <x14:iconSet iconSet="3Triangles" custom="1">
              <x14:cfvo type="percent">
                <xm:f>0</xm:f>
              </x14:cfvo>
              <x14:cfvo type="num">
                <xm:f>0</xm:f>
              </x14:cfvo>
              <x14:cfvo type="num" gte="0">
                <xm:f>0</xm:f>
              </x14:cfvo>
              <x14:cfIcon iconSet="3Triangles" iconId="0"/>
              <x14:cfIcon iconSet="3Triangles" iconId="1"/>
              <x14:cfIcon iconSet="3Triangles" iconId="2"/>
            </x14:iconSet>
          </x14:cfRule>
          <xm:sqref>L3:P6</xm:sqref>
        </x14:conditionalFormatting>
        <x14:conditionalFormatting xmlns:xm="http://schemas.microsoft.com/office/excel/2006/main">
          <x14:cfRule type="iconSet" priority="1" id="{66508D8A-E9DC-4027-88C8-7AFD37373DBF}">
            <x14:iconSet iconSet="3Arrows" custom="1">
              <x14:cfvo type="percent">
                <xm:f>0</xm:f>
              </x14:cfvo>
              <x14:cfvo type="num">
                <xm:f>-500</xm:f>
              </x14:cfvo>
              <x14:cfvo type="num" gte="0">
                <xm:f>0</xm:f>
              </x14:cfvo>
              <x14:cfIcon iconSet="3Arrows" iconId="0"/>
              <x14:cfIcon iconSet="4Arrows" iconId="1"/>
              <x14:cfIcon iconSet="4Arrows" iconId="2"/>
            </x14:iconSet>
          </x14:cfRule>
          <xm:sqref>Z3:Z6</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'8月'!D3:K3</xm:f>
              <xm:sqref>P3</xm:sqref>
            </x14:sparkline>
            <x14:sparkline>
              <xm:f>'8月'!D4:K4</xm:f>
              <xm:sqref>P4</xm:sqref>
            </x14:sparkline>
            <x14:sparkline>
              <xm:f>'8月'!D5:K5</xm:f>
              <xm:sqref>P5</xm:sqref>
            </x14:sparkline>
            <x14:sparkline>
              <xm:f>'8月'!D6:K6</xm:f>
              <xm:sqref>P6</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showGridLines="0" zoomScale="85" zoomScaleNormal="85" workbookViewId="0">
      <pane xSplit="3" ySplit="1" topLeftCell="W5" activePane="bottomRight" state="frozen"/>
      <selection activeCell="U20" sqref="U20:U27"/>
      <selection pane="topRight" activeCell="U20" sqref="U20:U27"/>
      <selection pane="bottomLeft" activeCell="U20" sqref="U20:U27"/>
      <selection pane="bottomRight" activeCell="U20" sqref="U20:U27"/>
    </sheetView>
  </sheetViews>
  <sheetFormatPr defaultColWidth="9" defaultRowHeight="13.5"/>
  <cols>
    <col min="1" max="1" width="5.140625" style="4" customWidth="1"/>
    <col min="2" max="2" width="8.5703125" style="4" bestFit="1" customWidth="1"/>
    <col min="3" max="3" width="18.42578125" style="4" bestFit="1" customWidth="1"/>
    <col min="4" max="11" width="18" style="4" bestFit="1" customWidth="1"/>
    <col min="12" max="12" width="18" style="4" customWidth="1"/>
    <col min="13" max="13" width="8.85546875" style="4" bestFit="1" customWidth="1"/>
    <col min="14" max="15" width="10" style="4" bestFit="1" customWidth="1"/>
    <col min="16" max="16" width="11.140625" style="4" bestFit="1" customWidth="1"/>
    <col min="17" max="17" width="17.140625" style="4" customWidth="1"/>
    <col min="18" max="18" width="169.42578125" style="4" customWidth="1"/>
    <col min="19" max="19" width="21.140625" style="4" bestFit="1" customWidth="1"/>
    <col min="20" max="20" width="18.85546875" style="4" customWidth="1"/>
    <col min="21" max="21" width="18.42578125" style="4" customWidth="1"/>
    <col min="22" max="22" width="21.28515625" style="25" customWidth="1"/>
    <col min="23" max="23" width="13" style="25" customWidth="1"/>
    <col min="24" max="27" width="19.7109375" style="25" customWidth="1"/>
    <col min="28" max="28" width="20.7109375" style="4" bestFit="1" customWidth="1"/>
    <col min="29" max="29" width="20.7109375" style="4" customWidth="1"/>
    <col min="30" max="16384" width="9" style="4"/>
  </cols>
  <sheetData>
    <row r="1" spans="1:29" s="2" customFormat="1" ht="23.45" customHeight="1">
      <c r="A1" s="188" t="s">
        <v>38</v>
      </c>
      <c r="B1" s="188" t="s">
        <v>21</v>
      </c>
      <c r="C1" s="188" t="s">
        <v>37</v>
      </c>
      <c r="D1" s="189" t="s">
        <v>97</v>
      </c>
      <c r="E1" s="189"/>
      <c r="F1" s="189"/>
      <c r="G1" s="189"/>
      <c r="H1" s="189"/>
      <c r="I1" s="189"/>
      <c r="J1" s="189"/>
      <c r="K1" s="189"/>
      <c r="L1" s="189"/>
      <c r="M1" s="189"/>
      <c r="N1" s="189"/>
      <c r="O1" s="189"/>
      <c r="P1" s="189"/>
      <c r="Q1" s="189"/>
      <c r="R1" s="188" t="s">
        <v>46</v>
      </c>
      <c r="S1" s="177" t="s">
        <v>117</v>
      </c>
      <c r="T1" s="177"/>
      <c r="U1" s="177"/>
      <c r="V1" s="177"/>
      <c r="W1" s="177"/>
      <c r="X1" s="177"/>
      <c r="Y1" s="177"/>
      <c r="Z1" s="177"/>
      <c r="AA1" s="177"/>
      <c r="AB1" s="177"/>
      <c r="AC1" s="177"/>
    </row>
    <row r="2" spans="1:29" ht="25.5" customHeight="1">
      <c r="A2" s="188"/>
      <c r="B2" s="188"/>
      <c r="C2" s="188"/>
      <c r="D2" s="95" t="s">
        <v>0</v>
      </c>
      <c r="E2" s="93" t="s">
        <v>7</v>
      </c>
      <c r="F2" s="93" t="s">
        <v>26</v>
      </c>
      <c r="G2" s="93" t="s">
        <v>52</v>
      </c>
      <c r="H2" s="93" t="s">
        <v>72</v>
      </c>
      <c r="I2" s="93" t="s">
        <v>80</v>
      </c>
      <c r="J2" s="93" t="s">
        <v>88</v>
      </c>
      <c r="K2" s="93" t="s">
        <v>96</v>
      </c>
      <c r="L2" s="109" t="s">
        <v>107</v>
      </c>
      <c r="M2" s="92" t="s">
        <v>39</v>
      </c>
      <c r="N2" s="92" t="s">
        <v>40</v>
      </c>
      <c r="O2" s="94" t="s">
        <v>69</v>
      </c>
      <c r="P2" s="94" t="s">
        <v>101</v>
      </c>
      <c r="Q2" s="110" t="s">
        <v>53</v>
      </c>
      <c r="R2" s="188"/>
      <c r="S2" s="102" t="s">
        <v>63</v>
      </c>
      <c r="T2" s="97" t="s">
        <v>7</v>
      </c>
      <c r="U2" s="97" t="s">
        <v>26</v>
      </c>
      <c r="V2" s="97" t="s">
        <v>52</v>
      </c>
      <c r="W2" s="97" t="s">
        <v>72</v>
      </c>
      <c r="X2" s="97" t="s">
        <v>80</v>
      </c>
      <c r="Y2" s="97" t="s">
        <v>88</v>
      </c>
      <c r="Z2" s="97" t="s">
        <v>100</v>
      </c>
      <c r="AA2" s="97" t="s">
        <v>114</v>
      </c>
      <c r="AB2" s="87" t="s">
        <v>118</v>
      </c>
      <c r="AC2" s="87" t="s">
        <v>119</v>
      </c>
    </row>
    <row r="3" spans="1:29" ht="149.1" customHeight="1">
      <c r="A3" s="98">
        <v>1</v>
      </c>
      <c r="B3" s="99" t="s">
        <v>17</v>
      </c>
      <c r="C3" s="99" t="s">
        <v>33</v>
      </c>
      <c r="D3" s="96">
        <v>115000</v>
      </c>
      <c r="E3" s="67">
        <v>100000</v>
      </c>
      <c r="F3" s="67">
        <v>88000</v>
      </c>
      <c r="G3" s="67">
        <v>83500</v>
      </c>
      <c r="H3" s="68">
        <v>83000</v>
      </c>
      <c r="I3" s="67">
        <v>79000</v>
      </c>
      <c r="J3" s="67">
        <v>79000</v>
      </c>
      <c r="K3" s="67">
        <v>76500</v>
      </c>
      <c r="L3" s="68">
        <v>76300</v>
      </c>
      <c r="M3" s="69">
        <v>-2.5999999999999999E-3</v>
      </c>
      <c r="N3" s="69">
        <v>-3.4299999999999997E-2</v>
      </c>
      <c r="O3" s="69">
        <f>L3/I3-1</f>
        <v>-3.4177215189873378E-2</v>
      </c>
      <c r="P3" s="69">
        <f>L3/F3-1</f>
        <v>-0.13295454545454544</v>
      </c>
      <c r="Q3" s="101"/>
      <c r="R3" s="104" t="s">
        <v>110</v>
      </c>
      <c r="S3" s="103" t="s">
        <v>64</v>
      </c>
      <c r="T3" s="88">
        <v>94500</v>
      </c>
      <c r="U3" s="89">
        <v>75000</v>
      </c>
      <c r="V3" s="89">
        <v>80000</v>
      </c>
      <c r="W3" s="89">
        <v>80000</v>
      </c>
      <c r="X3" s="89">
        <v>75500</v>
      </c>
      <c r="Y3" s="89">
        <v>76000</v>
      </c>
      <c r="Z3" s="89">
        <v>74500</v>
      </c>
      <c r="AA3" s="89" t="s">
        <v>115</v>
      </c>
      <c r="AB3" s="89">
        <f>74500-97000</f>
        <v>-22500</v>
      </c>
      <c r="AC3" s="90">
        <f>74500/97000-1</f>
        <v>-0.23195876288659789</v>
      </c>
    </row>
    <row r="4" spans="1:29" ht="159.94999999999999" customHeight="1">
      <c r="A4" s="98">
        <v>2</v>
      </c>
      <c r="B4" s="99" t="s">
        <v>18</v>
      </c>
      <c r="C4" s="99" t="s">
        <v>34</v>
      </c>
      <c r="D4" s="96">
        <v>210000</v>
      </c>
      <c r="E4" s="67">
        <v>175000</v>
      </c>
      <c r="F4" s="67">
        <v>175000</v>
      </c>
      <c r="G4" s="67">
        <v>160000</v>
      </c>
      <c r="H4" s="68">
        <v>155000</v>
      </c>
      <c r="I4" s="67">
        <v>147800</v>
      </c>
      <c r="J4" s="67">
        <v>154500</v>
      </c>
      <c r="K4" s="67">
        <v>157500</v>
      </c>
      <c r="L4" s="68">
        <v>157500</v>
      </c>
      <c r="M4" s="69">
        <v>0</v>
      </c>
      <c r="N4" s="69">
        <v>3.2800000000000003E-2</v>
      </c>
      <c r="O4" s="69">
        <f t="shared" ref="O4:O6" si="0">L4/I4-1</f>
        <v>6.5629228687415386E-2</v>
      </c>
      <c r="P4" s="69">
        <f t="shared" ref="P4:P6" si="1">L4/F4-1</f>
        <v>-9.9999999999999978E-2</v>
      </c>
      <c r="Q4" s="101"/>
      <c r="R4" s="104" t="s">
        <v>111</v>
      </c>
      <c r="S4" s="103" t="s">
        <v>65</v>
      </c>
      <c r="T4" s="88">
        <v>125000</v>
      </c>
      <c r="U4" s="89">
        <v>125000</v>
      </c>
      <c r="V4" s="88">
        <v>125000</v>
      </c>
      <c r="W4" s="89">
        <v>125000</v>
      </c>
      <c r="X4" s="89">
        <v>125000</v>
      </c>
      <c r="Y4" s="89">
        <v>147000</v>
      </c>
      <c r="Z4" s="89">
        <v>147500</v>
      </c>
      <c r="AA4" s="89" t="s">
        <v>116</v>
      </c>
      <c r="AB4" s="89">
        <f>148500-145000</f>
        <v>3500</v>
      </c>
      <c r="AC4" s="90">
        <f>148500/145000-1</f>
        <v>2.4137931034482696E-2</v>
      </c>
    </row>
    <row r="5" spans="1:29" ht="93" customHeight="1">
      <c r="A5" s="98">
        <v>3</v>
      </c>
      <c r="B5" s="99" t="s">
        <v>19</v>
      </c>
      <c r="C5" s="99" t="s">
        <v>35</v>
      </c>
      <c r="D5" s="96">
        <v>650000</v>
      </c>
      <c r="E5" s="67">
        <v>600000</v>
      </c>
      <c r="F5" s="67">
        <v>650000</v>
      </c>
      <c r="G5" s="67">
        <v>695000</v>
      </c>
      <c r="H5" s="68">
        <v>695000</v>
      </c>
      <c r="I5" s="67">
        <v>700000</v>
      </c>
      <c r="J5" s="67">
        <v>695000</v>
      </c>
      <c r="K5" s="67">
        <v>695000</v>
      </c>
      <c r="L5" s="68">
        <v>695000</v>
      </c>
      <c r="M5" s="69">
        <v>0</v>
      </c>
      <c r="N5" s="69">
        <v>3.73E-2</v>
      </c>
      <c r="O5" s="69">
        <f t="shared" si="0"/>
        <v>-7.1428571428571175E-3</v>
      </c>
      <c r="P5" s="69">
        <f t="shared" si="1"/>
        <v>6.9230769230769207E-2</v>
      </c>
      <c r="Q5" s="101"/>
      <c r="R5" s="104" t="s">
        <v>112</v>
      </c>
      <c r="S5" s="103" t="s">
        <v>66</v>
      </c>
      <c r="T5" s="88" t="s">
        <v>58</v>
      </c>
      <c r="U5" s="91" t="s">
        <v>30</v>
      </c>
      <c r="V5" s="91" t="s">
        <v>54</v>
      </c>
      <c r="W5" s="89">
        <v>450000</v>
      </c>
      <c r="X5" s="89" t="s">
        <v>66</v>
      </c>
      <c r="Y5" s="89" t="s">
        <v>66</v>
      </c>
      <c r="Z5" s="89">
        <v>500000</v>
      </c>
      <c r="AA5" s="89">
        <v>500000</v>
      </c>
      <c r="AB5" s="89">
        <f>AA5-470000</f>
        <v>30000</v>
      </c>
      <c r="AC5" s="90">
        <f>AA5/470000-1</f>
        <v>6.3829787234042534E-2</v>
      </c>
    </row>
    <row r="6" spans="1:29" ht="134.44999999999999" customHeight="1">
      <c r="A6" s="98">
        <v>4</v>
      </c>
      <c r="B6" s="99" t="s">
        <v>20</v>
      </c>
      <c r="C6" s="99" t="s">
        <v>36</v>
      </c>
      <c r="D6" s="96">
        <v>600000</v>
      </c>
      <c r="E6" s="67">
        <v>580000</v>
      </c>
      <c r="F6" s="67">
        <v>570000</v>
      </c>
      <c r="G6" s="67">
        <v>530000</v>
      </c>
      <c r="H6" s="68">
        <v>520000</v>
      </c>
      <c r="I6" s="67">
        <v>510000</v>
      </c>
      <c r="J6" s="67">
        <v>490000</v>
      </c>
      <c r="K6" s="67">
        <v>485000</v>
      </c>
      <c r="L6" s="68">
        <v>470000</v>
      </c>
      <c r="M6" s="69">
        <v>-3.0927835051546393E-2</v>
      </c>
      <c r="N6" s="69">
        <v>-0.14549999999999999</v>
      </c>
      <c r="O6" s="69">
        <f t="shared" si="0"/>
        <v>-7.8431372549019662E-2</v>
      </c>
      <c r="P6" s="69">
        <f t="shared" si="1"/>
        <v>-0.17543859649122806</v>
      </c>
      <c r="Q6" s="101"/>
      <c r="R6" s="104" t="s">
        <v>113</v>
      </c>
      <c r="S6" s="103" t="s">
        <v>59</v>
      </c>
      <c r="T6" s="88" t="s">
        <v>59</v>
      </c>
      <c r="U6" s="91" t="s">
        <v>57</v>
      </c>
      <c r="V6" s="91" t="s">
        <v>55</v>
      </c>
      <c r="W6" s="89">
        <v>500000</v>
      </c>
      <c r="X6" s="89">
        <v>485000</v>
      </c>
      <c r="Y6" s="89">
        <v>470000</v>
      </c>
      <c r="Z6" s="89">
        <v>470000</v>
      </c>
      <c r="AA6" s="89">
        <v>445000</v>
      </c>
      <c r="AB6" s="89">
        <f>AA6-560000</f>
        <v>-115000</v>
      </c>
      <c r="AC6" s="90">
        <f>AA6/560000-1</f>
        <v>-0.2053571428571429</v>
      </c>
    </row>
    <row r="7" spans="1:29">
      <c r="A7" s="32" t="s">
        <v>42</v>
      </c>
      <c r="T7" s="38"/>
      <c r="U7" s="38"/>
    </row>
    <row r="8" spans="1:29">
      <c r="A8" s="24" t="s">
        <v>108</v>
      </c>
      <c r="T8" s="38"/>
    </row>
    <row r="9" spans="1:29">
      <c r="A9" s="4" t="s">
        <v>109</v>
      </c>
      <c r="T9" s="38"/>
    </row>
    <row r="10" spans="1:29">
      <c r="T10" s="38"/>
    </row>
    <row r="11" spans="1:29">
      <c r="T11" s="38"/>
    </row>
    <row r="12" spans="1:29">
      <c r="T12" s="38"/>
    </row>
    <row r="13" spans="1:29">
      <c r="T13" s="38"/>
    </row>
    <row r="14" spans="1:29">
      <c r="T14" s="38"/>
    </row>
    <row r="15" spans="1:29">
      <c r="T15" s="38"/>
    </row>
    <row r="16" spans="1:29">
      <c r="T16" s="38"/>
    </row>
    <row r="17" spans="20:20">
      <c r="T17" s="38"/>
    </row>
    <row r="18" spans="20:20">
      <c r="T18" s="38"/>
    </row>
    <row r="19" spans="20:20">
      <c r="T19" s="38"/>
    </row>
    <row r="20" spans="20:20">
      <c r="T20" s="38"/>
    </row>
    <row r="21" spans="20:20">
      <c r="T21" s="38"/>
    </row>
    <row r="22" spans="20:20">
      <c r="T22" s="38"/>
    </row>
    <row r="23" spans="20:20">
      <c r="T23" s="38"/>
    </row>
    <row r="24" spans="20:20">
      <c r="T24" s="38"/>
    </row>
    <row r="25" spans="20:20">
      <c r="T25" s="38"/>
    </row>
    <row r="26" spans="20:20">
      <c r="T26" s="38"/>
    </row>
    <row r="27" spans="20:20">
      <c r="T27" s="38"/>
    </row>
    <row r="28" spans="20:20">
      <c r="T28" s="38"/>
    </row>
    <row r="29" spans="20:20">
      <c r="T29" s="38"/>
    </row>
    <row r="30" spans="20:20">
      <c r="T30" s="38"/>
    </row>
    <row r="31" spans="20:20">
      <c r="T31" s="38"/>
    </row>
  </sheetData>
  <mergeCells count="6">
    <mergeCell ref="S1:AC1"/>
    <mergeCell ref="A1:A2"/>
    <mergeCell ref="B1:B2"/>
    <mergeCell ref="C1:C2"/>
    <mergeCell ref="D1:Q1"/>
    <mergeCell ref="R1:R2"/>
  </mergeCells>
  <phoneticPr fontId="1" type="noConversion"/>
  <conditionalFormatting sqref="AC3:AC6">
    <cfRule type="dataBar" priority="1">
      <dataBar>
        <cfvo type="min"/>
        <cfvo type="max"/>
        <color rgb="FF008AEF"/>
      </dataBar>
      <extLst>
        <ext xmlns:x14="http://schemas.microsoft.com/office/spreadsheetml/2009/9/main" uri="{B025F937-C7B1-47D3-B67F-A62EFF666E3E}">
          <x14:id>{BDD48D1E-1120-45F3-B465-0216C9EA2AE4}</x14:id>
        </ext>
      </extLst>
    </cfRule>
  </conditionalFormatting>
  <pageMargins left="0.7" right="0.7" top="0.75" bottom="0.75" header="0.3" footer="0.3"/>
  <pageSetup paperSize="9" scale="26" orientation="portrait" r:id="rId1"/>
  <headerFooter>
    <oddFooter>&amp;R&amp;1#&amp;"Calibri"&amp;22&amp;KFF8939RESTRICTED</oddFooter>
  </headerFooter>
  <extLst>
    <ext xmlns:x14="http://schemas.microsoft.com/office/spreadsheetml/2009/9/main" uri="{78C0D931-6437-407d-A8EE-F0AAD7539E65}">
      <x14:conditionalFormattings>
        <x14:conditionalFormatting xmlns:xm="http://schemas.microsoft.com/office/excel/2006/main">
          <x14:cfRule type="dataBar" id="{BDD48D1E-1120-45F3-B465-0216C9EA2AE4}">
            <x14:dataBar minLength="0" maxLength="100" border="1" negativeBarBorderColorSameAsPositive="0">
              <x14:cfvo type="autoMin"/>
              <x14:cfvo type="autoMax"/>
              <x14:borderColor rgb="FF008AEF"/>
              <x14:negativeFillColor rgb="FFFF0000"/>
              <x14:negativeBorderColor rgb="FFFF0000"/>
              <x14:axisColor rgb="FF000000"/>
            </x14:dataBar>
          </x14:cfRule>
          <xm:sqref>AC3:AC6</xm:sqref>
        </x14:conditionalFormatting>
        <x14:conditionalFormatting xmlns:xm="http://schemas.microsoft.com/office/excel/2006/main">
          <x14:cfRule type="iconSet" priority="3" id="{4498E886-5134-4928-BE6E-903E6DC0AAB1}">
            <x14:iconSet iconSet="3Triangles" custom="1">
              <x14:cfvo type="percent">
                <xm:f>0</xm:f>
              </x14:cfvo>
              <x14:cfvo type="num">
                <xm:f>0</xm:f>
              </x14:cfvo>
              <x14:cfvo type="num" gte="0">
                <xm:f>0</xm:f>
              </x14:cfvo>
              <x14:cfIcon iconSet="3Triangles" iconId="0"/>
              <x14:cfIcon iconSet="3Triangles" iconId="1"/>
              <x14:cfIcon iconSet="3Triangles" iconId="2"/>
            </x14:iconSet>
          </x14:cfRule>
          <xm:sqref>M3:Q6</xm:sqref>
        </x14:conditionalFormatting>
        <x14:conditionalFormatting xmlns:xm="http://schemas.microsoft.com/office/excel/2006/main">
          <x14:cfRule type="iconSet" priority="2" id="{16328A4E-B753-408A-85B7-63B2C2EF0545}">
            <x14:iconSet iconSet="3Arrows" custom="1">
              <x14:cfvo type="percent">
                <xm:f>0</xm:f>
              </x14:cfvo>
              <x14:cfvo type="num">
                <xm:f>-500</xm:f>
              </x14:cfvo>
              <x14:cfvo type="num" gte="0">
                <xm:f>0</xm:f>
              </x14:cfvo>
              <x14:cfIcon iconSet="3Arrows" iconId="0"/>
              <x14:cfIcon iconSet="4Arrows" iconId="1"/>
              <x14:cfIcon iconSet="4Arrows" iconId="2"/>
            </x14:iconSet>
          </x14:cfRule>
          <xm:sqref>AB3:AB6</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'9月'!D3:L3</xm:f>
              <xm:sqref>Q3</xm:sqref>
            </x14:sparkline>
            <x14:sparkline>
              <xm:f>'9月'!D4:L4</xm:f>
              <xm:sqref>Q4</xm:sqref>
            </x14:sparkline>
            <x14:sparkline>
              <xm:f>'9月'!D5:L5</xm:f>
              <xm:sqref>Q5</xm:sqref>
            </x14:sparkline>
            <x14:sparkline>
              <xm:f>'9月'!D6:L6</xm:f>
              <xm:sqref>Q6</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showGridLines="0" zoomScale="58" zoomScaleNormal="58" workbookViewId="0">
      <pane xSplit="3" ySplit="1" topLeftCell="X4" activePane="bottomRight" state="frozen"/>
      <selection activeCell="U20" sqref="U20:U27"/>
      <selection pane="topRight" activeCell="U20" sqref="U20:U27"/>
      <selection pane="bottomLeft" activeCell="U20" sqref="U20:U27"/>
      <selection pane="bottomRight" activeCell="U20" sqref="U20:U27"/>
    </sheetView>
  </sheetViews>
  <sheetFormatPr defaultColWidth="9" defaultRowHeight="13.5"/>
  <cols>
    <col min="1" max="1" width="5.140625" style="4" customWidth="1"/>
    <col min="2" max="2" width="8.5703125" style="4" bestFit="1" customWidth="1"/>
    <col min="3" max="3" width="18.42578125" style="4" bestFit="1" customWidth="1"/>
    <col min="4" max="7" width="18" style="4" bestFit="1" customWidth="1"/>
    <col min="8" max="13" width="15.140625" style="4" bestFit="1" customWidth="1"/>
    <col min="14" max="14" width="8.85546875" style="4" bestFit="1" customWidth="1"/>
    <col min="15" max="16" width="10" style="4" bestFit="1" customWidth="1"/>
    <col min="17" max="17" width="11.140625" style="4" bestFit="1" customWidth="1"/>
    <col min="18" max="18" width="17.140625" style="4" customWidth="1"/>
    <col min="19" max="19" width="169.42578125" style="4" customWidth="1"/>
    <col min="20" max="20" width="21.140625" style="4" bestFit="1" customWidth="1"/>
    <col min="21" max="21" width="22.140625" style="4" customWidth="1"/>
    <col min="22" max="22" width="23.140625" style="4" customWidth="1"/>
    <col min="23" max="23" width="21.28515625" style="25" customWidth="1"/>
    <col min="24" max="24" width="13" style="25" customWidth="1"/>
    <col min="25" max="25" width="21.85546875" style="25" customWidth="1"/>
    <col min="26" max="26" width="22.42578125" style="25" customWidth="1"/>
    <col min="27" max="27" width="19.7109375" style="25" customWidth="1"/>
    <col min="28" max="28" width="22.5703125" style="25" customWidth="1"/>
    <col min="29" max="29" width="23" style="25" customWidth="1"/>
    <col min="30" max="30" width="20.7109375" style="4" bestFit="1" customWidth="1"/>
    <col min="31" max="31" width="20.7109375" style="4" customWidth="1"/>
    <col min="32" max="16384" width="9" style="4"/>
  </cols>
  <sheetData>
    <row r="1" spans="1:31" s="2" customFormat="1" ht="23.45" customHeight="1">
      <c r="A1" s="188" t="s">
        <v>38</v>
      </c>
      <c r="B1" s="188" t="s">
        <v>21</v>
      </c>
      <c r="C1" s="188" t="s">
        <v>37</v>
      </c>
      <c r="D1" s="189" t="s">
        <v>97</v>
      </c>
      <c r="E1" s="189"/>
      <c r="F1" s="189"/>
      <c r="G1" s="189"/>
      <c r="H1" s="189"/>
      <c r="I1" s="189"/>
      <c r="J1" s="189"/>
      <c r="K1" s="189"/>
      <c r="L1" s="189"/>
      <c r="M1" s="189"/>
      <c r="N1" s="189"/>
      <c r="O1" s="189"/>
      <c r="P1" s="189"/>
      <c r="Q1" s="189"/>
      <c r="R1" s="189"/>
      <c r="S1" s="188" t="s">
        <v>46</v>
      </c>
      <c r="T1" s="177" t="s">
        <v>117</v>
      </c>
      <c r="U1" s="177"/>
      <c r="V1" s="177"/>
      <c r="W1" s="177"/>
      <c r="X1" s="177"/>
      <c r="Y1" s="177"/>
      <c r="Z1" s="177"/>
      <c r="AA1" s="177"/>
      <c r="AB1" s="177"/>
      <c r="AC1" s="177"/>
      <c r="AD1" s="177"/>
      <c r="AE1" s="177"/>
    </row>
    <row r="2" spans="1:31" ht="25.5" customHeight="1">
      <c r="A2" s="188"/>
      <c r="B2" s="188"/>
      <c r="C2" s="188"/>
      <c r="D2" s="95" t="s">
        <v>0</v>
      </c>
      <c r="E2" s="106" t="s">
        <v>7</v>
      </c>
      <c r="F2" s="106" t="s">
        <v>26</v>
      </c>
      <c r="G2" s="106" t="s">
        <v>52</v>
      </c>
      <c r="H2" s="106" t="s">
        <v>72</v>
      </c>
      <c r="I2" s="106" t="s">
        <v>80</v>
      </c>
      <c r="J2" s="106" t="s">
        <v>88</v>
      </c>
      <c r="K2" s="106" t="s">
        <v>96</v>
      </c>
      <c r="L2" s="109" t="s">
        <v>107</v>
      </c>
      <c r="M2" s="109" t="s">
        <v>121</v>
      </c>
      <c r="N2" s="105" t="s">
        <v>39</v>
      </c>
      <c r="O2" s="105" t="s">
        <v>40</v>
      </c>
      <c r="P2" s="107" t="s">
        <v>69</v>
      </c>
      <c r="Q2" s="107" t="s">
        <v>101</v>
      </c>
      <c r="R2" s="110" t="s">
        <v>53</v>
      </c>
      <c r="S2" s="188"/>
      <c r="T2" s="102" t="s">
        <v>63</v>
      </c>
      <c r="U2" s="108" t="s">
        <v>7</v>
      </c>
      <c r="V2" s="108" t="s">
        <v>26</v>
      </c>
      <c r="W2" s="108" t="s">
        <v>52</v>
      </c>
      <c r="X2" s="108" t="s">
        <v>72</v>
      </c>
      <c r="Y2" s="108" t="s">
        <v>80</v>
      </c>
      <c r="Z2" s="108" t="s">
        <v>88</v>
      </c>
      <c r="AA2" s="108" t="s">
        <v>100</v>
      </c>
      <c r="AB2" s="108" t="s">
        <v>114</v>
      </c>
      <c r="AC2" s="108" t="s">
        <v>120</v>
      </c>
      <c r="AD2" s="87" t="s">
        <v>126</v>
      </c>
      <c r="AE2" s="87" t="s">
        <v>127</v>
      </c>
    </row>
    <row r="3" spans="1:31" ht="149.1" customHeight="1">
      <c r="A3" s="98">
        <v>1</v>
      </c>
      <c r="B3" s="99" t="s">
        <v>17</v>
      </c>
      <c r="C3" s="99" t="s">
        <v>33</v>
      </c>
      <c r="D3" s="96">
        <v>115000</v>
      </c>
      <c r="E3" s="67">
        <v>100000</v>
      </c>
      <c r="F3" s="67">
        <v>88000</v>
      </c>
      <c r="G3" s="67">
        <v>83500</v>
      </c>
      <c r="H3" s="68">
        <v>83000</v>
      </c>
      <c r="I3" s="67">
        <v>79000</v>
      </c>
      <c r="J3" s="67">
        <v>79000</v>
      </c>
      <c r="K3" s="67">
        <v>76500</v>
      </c>
      <c r="L3" s="68">
        <v>76300</v>
      </c>
      <c r="M3" s="68">
        <v>74500</v>
      </c>
      <c r="N3" s="69">
        <v>-2.3599999999999999E-2</v>
      </c>
      <c r="O3" s="69">
        <v>-0.43130000000000002</v>
      </c>
      <c r="P3" s="69">
        <f>M3/J3-1</f>
        <v>-5.6962025316455667E-2</v>
      </c>
      <c r="Q3" s="69">
        <f>M3/G3-1</f>
        <v>-0.10778443113772451</v>
      </c>
      <c r="R3" s="101"/>
      <c r="S3" s="104" t="s">
        <v>124</v>
      </c>
      <c r="T3" s="103" t="s">
        <v>64</v>
      </c>
      <c r="U3" s="88">
        <v>94500</v>
      </c>
      <c r="V3" s="89">
        <v>75000</v>
      </c>
      <c r="W3" s="89">
        <v>80000</v>
      </c>
      <c r="X3" s="89">
        <v>80000</v>
      </c>
      <c r="Y3" s="89">
        <v>75500</v>
      </c>
      <c r="Z3" s="89">
        <v>76000</v>
      </c>
      <c r="AA3" s="89">
        <v>74500</v>
      </c>
      <c r="AB3" s="89" t="s">
        <v>115</v>
      </c>
      <c r="AC3" s="89">
        <v>74300</v>
      </c>
      <c r="AD3" s="89">
        <f>AC3-97000</f>
        <v>-22700</v>
      </c>
      <c r="AE3" s="90">
        <f>AC3/97000-1</f>
        <v>-0.23402061855670098</v>
      </c>
    </row>
    <row r="4" spans="1:31" ht="159.94999999999999" customHeight="1">
      <c r="A4" s="98">
        <v>2</v>
      </c>
      <c r="B4" s="99" t="s">
        <v>18</v>
      </c>
      <c r="C4" s="99" t="s">
        <v>34</v>
      </c>
      <c r="D4" s="96">
        <v>210000</v>
      </c>
      <c r="E4" s="67">
        <v>175000</v>
      </c>
      <c r="F4" s="67">
        <v>175000</v>
      </c>
      <c r="G4" s="67">
        <v>160000</v>
      </c>
      <c r="H4" s="68">
        <v>155000</v>
      </c>
      <c r="I4" s="67">
        <v>147800</v>
      </c>
      <c r="J4" s="67">
        <v>154500</v>
      </c>
      <c r="K4" s="67">
        <v>157500</v>
      </c>
      <c r="L4" s="68">
        <v>157500</v>
      </c>
      <c r="M4" s="68">
        <v>156900</v>
      </c>
      <c r="N4" s="69">
        <v>-3.8E-3</v>
      </c>
      <c r="O4" s="69">
        <v>-0.2402</v>
      </c>
      <c r="P4" s="69">
        <f t="shared" ref="P4:P5" si="0">M4/J4-1</f>
        <v>1.5533980582524309E-2</v>
      </c>
      <c r="Q4" s="69">
        <f t="shared" ref="Q4:Q5" si="1">M4/G4-1</f>
        <v>-1.9375000000000031E-2</v>
      </c>
      <c r="R4" s="101"/>
      <c r="S4" s="104" t="s">
        <v>125</v>
      </c>
      <c r="T4" s="103" t="s">
        <v>65</v>
      </c>
      <c r="U4" s="88">
        <v>125000</v>
      </c>
      <c r="V4" s="89">
        <v>125000</v>
      </c>
      <c r="W4" s="88">
        <v>125000</v>
      </c>
      <c r="X4" s="89">
        <v>125000</v>
      </c>
      <c r="Y4" s="89">
        <v>125000</v>
      </c>
      <c r="Z4" s="89">
        <v>147000</v>
      </c>
      <c r="AA4" s="89">
        <v>147500</v>
      </c>
      <c r="AB4" s="89" t="s">
        <v>116</v>
      </c>
      <c r="AC4" s="89" t="s">
        <v>116</v>
      </c>
      <c r="AD4" s="89">
        <f>148500-145000</f>
        <v>3500</v>
      </c>
      <c r="AE4" s="90">
        <f>148500/145000-1</f>
        <v>2.4137931034482696E-2</v>
      </c>
    </row>
    <row r="5" spans="1:31" ht="93" customHeight="1">
      <c r="A5" s="98">
        <v>3</v>
      </c>
      <c r="B5" s="99" t="s">
        <v>19</v>
      </c>
      <c r="C5" s="99" t="s">
        <v>35</v>
      </c>
      <c r="D5" s="96">
        <v>650000</v>
      </c>
      <c r="E5" s="67">
        <v>600000</v>
      </c>
      <c r="F5" s="67">
        <v>650000</v>
      </c>
      <c r="G5" s="67">
        <v>695000</v>
      </c>
      <c r="H5" s="68">
        <v>695000</v>
      </c>
      <c r="I5" s="67">
        <v>700000</v>
      </c>
      <c r="J5" s="67">
        <v>695000</v>
      </c>
      <c r="K5" s="67">
        <v>695000</v>
      </c>
      <c r="L5" s="68">
        <v>695000</v>
      </c>
      <c r="M5" s="68">
        <v>690000</v>
      </c>
      <c r="N5" s="69">
        <v>-7.1999999999999998E-3</v>
      </c>
      <c r="O5" s="69">
        <v>-0.08</v>
      </c>
      <c r="P5" s="69">
        <f t="shared" si="0"/>
        <v>-7.194244604316502E-3</v>
      </c>
      <c r="Q5" s="69">
        <f t="shared" si="1"/>
        <v>-7.194244604316502E-3</v>
      </c>
      <c r="R5" s="101"/>
      <c r="S5" s="104" t="s">
        <v>129</v>
      </c>
      <c r="T5" s="103" t="s">
        <v>66</v>
      </c>
      <c r="U5" s="88" t="s">
        <v>58</v>
      </c>
      <c r="V5" s="91" t="s">
        <v>30</v>
      </c>
      <c r="W5" s="91" t="s">
        <v>54</v>
      </c>
      <c r="X5" s="89">
        <v>450000</v>
      </c>
      <c r="Y5" s="89" t="s">
        <v>66</v>
      </c>
      <c r="Z5" s="89" t="s">
        <v>66</v>
      </c>
      <c r="AA5" s="89">
        <v>500000</v>
      </c>
      <c r="AB5" s="89">
        <v>500000</v>
      </c>
      <c r="AC5" s="89">
        <v>500000</v>
      </c>
      <c r="AD5" s="89">
        <f>AC5-470000</f>
        <v>30000</v>
      </c>
      <c r="AE5" s="90">
        <f>AC5/470000-1</f>
        <v>6.3829787234042534E-2</v>
      </c>
    </row>
    <row r="6" spans="1:31" ht="134.44999999999999" customHeight="1">
      <c r="A6" s="98">
        <v>4</v>
      </c>
      <c r="B6" s="99" t="s">
        <v>20</v>
      </c>
      <c r="C6" s="99" t="s">
        <v>36</v>
      </c>
      <c r="D6" s="96">
        <v>600000</v>
      </c>
      <c r="E6" s="67">
        <v>580000</v>
      </c>
      <c r="F6" s="67">
        <v>570000</v>
      </c>
      <c r="G6" s="67">
        <v>530000</v>
      </c>
      <c r="H6" s="68">
        <v>520000</v>
      </c>
      <c r="I6" s="67">
        <v>510000</v>
      </c>
      <c r="J6" s="67">
        <v>490000</v>
      </c>
      <c r="K6" s="67">
        <v>485000</v>
      </c>
      <c r="L6" s="68">
        <v>470000</v>
      </c>
      <c r="M6" s="68">
        <v>460000</v>
      </c>
      <c r="N6" s="69">
        <v>-2.1299999999999999E-2</v>
      </c>
      <c r="O6" s="69">
        <v>-0.18579999999999999</v>
      </c>
      <c r="P6" s="69">
        <f>M6/J6-1</f>
        <v>-6.1224489795918324E-2</v>
      </c>
      <c r="Q6" s="69">
        <f>M6/G6-1</f>
        <v>-0.13207547169811318</v>
      </c>
      <c r="R6" s="101"/>
      <c r="S6" s="104" t="s">
        <v>128</v>
      </c>
      <c r="T6" s="103" t="s">
        <v>59</v>
      </c>
      <c r="U6" s="88" t="s">
        <v>59</v>
      </c>
      <c r="V6" s="91" t="s">
        <v>57</v>
      </c>
      <c r="W6" s="91" t="s">
        <v>55</v>
      </c>
      <c r="X6" s="89">
        <v>500000</v>
      </c>
      <c r="Y6" s="89">
        <v>485000</v>
      </c>
      <c r="Z6" s="89">
        <v>470000</v>
      </c>
      <c r="AA6" s="89">
        <v>470000</v>
      </c>
      <c r="AB6" s="89">
        <v>445000</v>
      </c>
      <c r="AC6" s="89">
        <v>445000</v>
      </c>
      <c r="AD6" s="89">
        <f>AC6-560000</f>
        <v>-115000</v>
      </c>
      <c r="AE6" s="90">
        <f>AC6/560000-1</f>
        <v>-0.2053571428571429</v>
      </c>
    </row>
    <row r="7" spans="1:31">
      <c r="A7" s="32" t="s">
        <v>42</v>
      </c>
      <c r="U7" s="38"/>
      <c r="V7" s="38"/>
    </row>
    <row r="8" spans="1:31">
      <c r="A8" s="24" t="s">
        <v>122</v>
      </c>
      <c r="U8" s="38"/>
    </row>
    <row r="9" spans="1:31">
      <c r="A9" s="4" t="s">
        <v>123</v>
      </c>
      <c r="U9" s="38"/>
    </row>
    <row r="10" spans="1:31">
      <c r="S10" s="4" t="s">
        <v>130</v>
      </c>
      <c r="U10" s="38"/>
    </row>
    <row r="11" spans="1:31">
      <c r="U11" s="38"/>
    </row>
    <row r="12" spans="1:31">
      <c r="U12" s="38"/>
    </row>
    <row r="13" spans="1:31">
      <c r="U13" s="38"/>
    </row>
    <row r="14" spans="1:31">
      <c r="U14" s="38"/>
    </row>
    <row r="15" spans="1:31">
      <c r="U15" s="38"/>
    </row>
    <row r="16" spans="1:31">
      <c r="U16" s="38"/>
    </row>
    <row r="17" spans="21:21">
      <c r="U17" s="38"/>
    </row>
    <row r="18" spans="21:21">
      <c r="U18" s="38"/>
    </row>
    <row r="19" spans="21:21">
      <c r="U19" s="38"/>
    </row>
    <row r="20" spans="21:21">
      <c r="U20" s="38"/>
    </row>
    <row r="21" spans="21:21">
      <c r="U21" s="38"/>
    </row>
    <row r="22" spans="21:21">
      <c r="U22" s="38"/>
    </row>
    <row r="23" spans="21:21">
      <c r="U23" s="38"/>
    </row>
    <row r="24" spans="21:21">
      <c r="U24" s="38"/>
    </row>
    <row r="25" spans="21:21">
      <c r="U25" s="38"/>
    </row>
    <row r="26" spans="21:21">
      <c r="U26" s="38"/>
    </row>
    <row r="27" spans="21:21">
      <c r="U27" s="38"/>
    </row>
    <row r="28" spans="21:21">
      <c r="U28" s="38"/>
    </row>
    <row r="29" spans="21:21">
      <c r="U29" s="38"/>
    </row>
    <row r="30" spans="21:21">
      <c r="U30" s="38"/>
    </row>
    <row r="31" spans="21:21">
      <c r="U31" s="38"/>
    </row>
  </sheetData>
  <mergeCells count="6">
    <mergeCell ref="T1:AE1"/>
    <mergeCell ref="A1:A2"/>
    <mergeCell ref="B1:B2"/>
    <mergeCell ref="C1:C2"/>
    <mergeCell ref="D1:R1"/>
    <mergeCell ref="S1:S2"/>
  </mergeCells>
  <phoneticPr fontId="1" type="noConversion"/>
  <conditionalFormatting sqref="AE3:AE6">
    <cfRule type="colorScale" priority="1">
      <colorScale>
        <cfvo type="min"/>
        <cfvo type="percentile" val="50"/>
        <cfvo type="max"/>
        <color rgb="FFF8696B"/>
        <color rgb="FFFCFCFF"/>
        <color rgb="FF63BE7B"/>
      </colorScale>
    </cfRule>
  </conditionalFormatting>
  <pageMargins left="0.7" right="0.7" top="0.75" bottom="0.75" header="0.3" footer="0.3"/>
  <pageSetup paperSize="9" scale="26" orientation="portrait" r:id="rId1"/>
  <headerFooter>
    <oddFooter>&amp;R&amp;1#&amp;"Calibri"&amp;22&amp;KFF8939RESTRICTED</oddFooter>
  </headerFooter>
  <extLst>
    <ext xmlns:x14="http://schemas.microsoft.com/office/spreadsheetml/2009/9/main" uri="{78C0D931-6437-407d-A8EE-F0AAD7539E65}">
      <x14:conditionalFormattings>
        <x14:conditionalFormatting xmlns:xm="http://schemas.microsoft.com/office/excel/2006/main">
          <x14:cfRule type="iconSet" priority="5" id="{C8D2AA6A-FBA1-4895-9ACB-E294FA91AC1F}">
            <x14:iconSet iconSet="3Triangles" custom="1">
              <x14:cfvo type="percent">
                <xm:f>0</xm:f>
              </x14:cfvo>
              <x14:cfvo type="num">
                <xm:f>0</xm:f>
              </x14:cfvo>
              <x14:cfvo type="num" gte="0">
                <xm:f>0</xm:f>
              </x14:cfvo>
              <x14:cfIcon iconSet="3Triangles" iconId="0"/>
              <x14:cfIcon iconSet="3Triangles" iconId="1"/>
              <x14:cfIcon iconSet="3Triangles" iconId="2"/>
            </x14:iconSet>
          </x14:cfRule>
          <xm:sqref>N3:R6</xm:sqref>
        </x14:conditionalFormatting>
        <x14:conditionalFormatting xmlns:xm="http://schemas.microsoft.com/office/excel/2006/main">
          <x14:cfRule type="iconSet" priority="4" id="{A0503246-9D0E-44F2-8D67-DFC997D00BA3}">
            <x14:iconSet iconSet="3Arrows" custom="1">
              <x14:cfvo type="percent">
                <xm:f>0</xm:f>
              </x14:cfvo>
              <x14:cfvo type="num">
                <xm:f>-500</xm:f>
              </x14:cfvo>
              <x14:cfvo type="num" gte="0">
                <xm:f>0</xm:f>
              </x14:cfvo>
              <x14:cfIcon iconSet="3Arrows" iconId="0"/>
              <x14:cfIcon iconSet="4Arrows" iconId="1"/>
              <x14:cfIcon iconSet="4Arrows" iconId="2"/>
            </x14:iconSet>
          </x14:cfRule>
          <xm:sqref>AD3:AD6</xm:sqref>
        </x14:conditionalFormatting>
      </x14:conditionalFormattings>
    </ext>
    <ext xmlns:x14="http://schemas.microsoft.com/office/spreadsheetml/2009/9/main" uri="{05C60535-1F16-4fd2-B633-F4F36F0B64E0}">
      <x14:sparklineGroups xmlns:xm="http://schemas.microsoft.com/office/excel/2006/main">
        <x14:sparklineGroup lineWeight="2.25" displayEmptyCellsAs="gap" markers="1" low="1" first="1" last="1" displayXAxis="1" minAxisType="group">
          <x14:colorSeries rgb="FF00B050"/>
          <x14:colorNegative rgb="FFFF0000"/>
          <x14:colorAxis rgb="FF000000"/>
          <x14:colorMarkers rgb="FF0070C0"/>
          <x14:colorFirst rgb="FFFFC000"/>
          <x14:colorLast rgb="FFFFC000"/>
          <x14:colorHigh rgb="FF00B050"/>
          <x14:colorLow rgb="FFFF0000"/>
          <x14:sparklines>
            <x14:sparkline>
              <xm:f>'10月'!D3:M3</xm:f>
              <xm:sqref>R3</xm:sqref>
            </x14:sparkline>
            <x14:sparkline>
              <xm:f>'10月'!D4:M4</xm:f>
              <xm:sqref>R4</xm:sqref>
            </x14:sparkline>
            <x14:sparkline>
              <xm:f>'10月'!D5:M5</xm:f>
              <xm:sqref>R5</xm:sqref>
            </x14:sparkline>
            <x14:sparkline>
              <xm:f>'10月'!D6:M6</xm:f>
              <xm:sqref>R6</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文档" ma:contentTypeID="0x0101008E38F3ACEAA3564E84CED0B2AC6FD120" ma:contentTypeVersion="0" ma:contentTypeDescription="新建文档。" ma:contentTypeScope="" ma:versionID="d9394b4bff2a12b192d1ba026e246e43">
  <xsd:schema xmlns:xsd="http://www.w3.org/2001/XMLSchema" xmlns:xs="http://www.w3.org/2001/XMLSchema" xmlns:p="http://schemas.microsoft.com/office/2006/metadata/properties" targetNamespace="http://schemas.microsoft.com/office/2006/metadata/properties" ma:root="true" ma:fieldsID="e8f872aa5919130a473c1c9447df837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23915F-97B3-4AFC-A101-530D567AC253}">
  <ds:schemaRefs>
    <ds:schemaRef ds:uri="http://schemas.microsoft.com/sharepoint/v3/contenttype/forms"/>
  </ds:schemaRefs>
</ds:datastoreItem>
</file>

<file path=customXml/itemProps2.xml><?xml version="1.0" encoding="utf-8"?>
<ds:datastoreItem xmlns:ds="http://schemas.openxmlformats.org/officeDocument/2006/customXml" ds:itemID="{BEABA88F-C850-477D-980F-96F2474CFCCB}">
  <ds:schemaRefs>
    <ds:schemaRef ds:uri="http://schemas.openxmlformats.org/package/2006/metadata/core-properties"/>
    <ds:schemaRef ds:uri="http://purl.org/dc/dcmitype/"/>
    <ds:schemaRef ds:uri="http://schemas.microsoft.com/office/2006/metadata/properties"/>
    <ds:schemaRef ds:uri="http://purl.org/dc/elements/1.1/"/>
    <ds:schemaRef ds:uri="http://purl.org/dc/terms/"/>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E56EE4C-81A0-4013-AA1B-349B4D7C5F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5</vt:i4>
      </vt:variant>
    </vt:vector>
  </HeadingPairs>
  <TitlesOfParts>
    <vt:vector size="19" baseType="lpstr">
      <vt:lpstr>2月</vt:lpstr>
      <vt:lpstr>3月</vt:lpstr>
      <vt:lpstr>4月</vt:lpstr>
      <vt:lpstr>5月</vt:lpstr>
      <vt:lpstr>6月</vt:lpstr>
      <vt:lpstr>7月</vt:lpstr>
      <vt:lpstr>8月</vt:lpstr>
      <vt:lpstr>9月</vt:lpstr>
      <vt:lpstr>10月</vt:lpstr>
      <vt:lpstr>11月</vt:lpstr>
      <vt:lpstr>2022年12月</vt:lpstr>
      <vt:lpstr>2023年1月</vt:lpstr>
      <vt:lpstr>2023年2月</vt:lpstr>
      <vt:lpstr>2023年3月</vt:lpstr>
      <vt:lpstr>'10月'!Print_Area</vt:lpstr>
      <vt:lpstr>'6月'!Print_Area</vt:lpstr>
      <vt:lpstr>'7月'!Print_Area</vt:lpstr>
      <vt:lpstr>'8月'!Print_Area</vt:lpstr>
      <vt:lpstr>'9月'!Print_Area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2023-03-15T08:22:51Z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0x0101008E38F3ACEAA3564E84CED0B2AC6FD120</vt:lpwstr>
  </property>
  <property fmtid="{D5CDD505-2E9C-101B-9397-08002B2CF9AE}" pid="3" name="MSIP_Label_2c76c141-ac86-40e5-abf2-c6f60e474cee_Enabled">
    <vt:lpwstr>true</vt:lpwstr>
  </property>
  <property fmtid="{D5CDD505-2E9C-101B-9397-08002B2CF9AE}" pid="4" name="MSIP_Label_2c76c141-ac86-40e5-abf2-c6f60e474cee_SetDate">
    <vt:lpwstr>2023-01-16T08:22:20Z</vt:lpwstr>
  </property>
  <property fmtid="{D5CDD505-2E9C-101B-9397-08002B2CF9AE}" pid="5" name="MSIP_Label_2c76c141-ac86-40e5-abf2-c6f60e474cee_Method">
    <vt:lpwstr>Standard</vt:lpwstr>
  </property>
  <property fmtid="{D5CDD505-2E9C-101B-9397-08002B2CF9AE}" pid="6" name="MSIP_Label_2c76c141-ac86-40e5-abf2-c6f60e474cee_Name">
    <vt:lpwstr>2c76c141-ac86-40e5-abf2-c6f60e474cee</vt:lpwstr>
  </property>
  <property fmtid="{D5CDD505-2E9C-101B-9397-08002B2CF9AE}" pid="7" name="MSIP_Label_2c76c141-ac86-40e5-abf2-c6f60e474cee_SiteId">
    <vt:lpwstr>fcb2b37b-5da0-466b-9b83-0014b67a7c78</vt:lpwstr>
  </property>
  <property fmtid="{D5CDD505-2E9C-101B-9397-08002B2CF9AE}" pid="8" name="MSIP_Label_2c76c141-ac86-40e5-abf2-c6f60e474cee_ActionId">
    <vt:lpwstr>39336081-e0c2-4525-877f-5580592480b9</vt:lpwstr>
  </property>
  <property fmtid="{D5CDD505-2E9C-101B-9397-08002B2CF9AE}" pid="9" name="MSIP_Label_2c76c141-ac86-40e5-abf2-c6f60e474cee_ContentBits">
    <vt:lpwstr>2</vt:lpwstr>
  </property>
</Properties>
</file>