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815" windowHeight="77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G106" i="1" l="1"/>
  <c r="CG190" i="1"/>
  <c r="CG3" i="1" l="1"/>
  <c r="CG199" i="1" l="1"/>
  <c r="CG34" i="1"/>
  <c r="CG194" i="1"/>
  <c r="CG184" i="1"/>
  <c r="CG125" i="1"/>
  <c r="CG64" i="1"/>
  <c r="CG201" i="1"/>
  <c r="CG186" i="1"/>
  <c r="CG158" i="1"/>
  <c r="CG150" i="1"/>
  <c r="CG139" i="1"/>
  <c r="CG110" i="1"/>
  <c r="CG94" i="1"/>
  <c r="CG84" i="1"/>
  <c r="CG79" i="1"/>
  <c r="CG69" i="1"/>
  <c r="CG60" i="1"/>
  <c r="CG54" i="1"/>
  <c r="CG48" i="1"/>
  <c r="CG41" i="1"/>
  <c r="CG26" i="1"/>
  <c r="CG22" i="1"/>
  <c r="CG17" i="1"/>
  <c r="CG9" i="1"/>
  <c r="BK201" i="1" l="1"/>
  <c r="BL201" i="1" s="1"/>
  <c r="BL199" i="1"/>
  <c r="BK194" i="1"/>
  <c r="BL194" i="1" s="1"/>
  <c r="BL190" i="1"/>
  <c r="BL186" i="1"/>
  <c r="BL184" i="1"/>
  <c r="BK158" i="1"/>
  <c r="BL158" i="1" s="1"/>
  <c r="BK150" i="1"/>
  <c r="BL150" i="1" s="1"/>
  <c r="BK139" i="1"/>
  <c r="BL139" i="1" s="1"/>
  <c r="BK125" i="1"/>
  <c r="BL125" i="1" s="1"/>
  <c r="BK110" i="1"/>
  <c r="BL110" i="1" s="1"/>
  <c r="BL106" i="1"/>
  <c r="BL94" i="1"/>
  <c r="BK94" i="1"/>
  <c r="BK84" i="1"/>
  <c r="BL84" i="1" s="1"/>
  <c r="BK79" i="1"/>
  <c r="BL79" i="1" s="1"/>
  <c r="BK69" i="1"/>
  <c r="BL69" i="1" s="1"/>
  <c r="BK64" i="1"/>
  <c r="BL64" i="1" s="1"/>
  <c r="BK60" i="1"/>
  <c r="BL60" i="1" s="1"/>
  <c r="BK54" i="1"/>
  <c r="BL54" i="1" s="1"/>
  <c r="BK48" i="1"/>
  <c r="BL48" i="1" s="1"/>
  <c r="BK41" i="1"/>
  <c r="BL41" i="1" s="1"/>
  <c r="BK34" i="1"/>
  <c r="BL34" i="1" s="1"/>
  <c r="BK26" i="1"/>
  <c r="BL26" i="1" s="1"/>
  <c r="BK22" i="1"/>
  <c r="BL22" i="1" s="1"/>
  <c r="BK17" i="1"/>
  <c r="BL17" i="1" s="1"/>
  <c r="BK9" i="1"/>
  <c r="BL9" i="1" s="1"/>
  <c r="BK3" i="1"/>
  <c r="BL3" i="1" s="1"/>
</calcChain>
</file>

<file path=xl/sharedStrings.xml><?xml version="1.0" encoding="utf-8"?>
<sst xmlns="http://schemas.openxmlformats.org/spreadsheetml/2006/main" count="393" uniqueCount="186">
  <si>
    <t>No.</t>
  </si>
  <si>
    <t>Product</t>
  </si>
  <si>
    <t>Specification</t>
  </si>
  <si>
    <t>Unit price (USD/kg)</t>
  </si>
  <si>
    <t>95% Tech.</t>
  </si>
  <si>
    <t>Spot price </t>
  </si>
  <si>
    <t>Export price </t>
  </si>
  <si>
    <t>Glyphosate Formulation</t>
  </si>
  <si>
    <t>41% IPA</t>
  </si>
  <si>
    <t>51% IPA</t>
  </si>
  <si>
    <t>62% IPA</t>
  </si>
  <si>
    <t>75.7% WSG</t>
  </si>
  <si>
    <t>Glufosinate ammonium Formulation</t>
  </si>
  <si>
    <t>100g/l AS</t>
  </si>
  <si>
    <t>180g/l AS</t>
  </si>
  <si>
    <t>200g/l AS</t>
  </si>
  <si>
    <t>280g/l SL</t>
  </si>
  <si>
    <t>30% AS</t>
  </si>
  <si>
    <t>80% SG</t>
  </si>
  <si>
    <t>90% Tech.</t>
  </si>
  <si>
    <t>Clethodim Formulation</t>
  </si>
  <si>
    <t>12% EC</t>
  </si>
  <si>
    <t>24% EC</t>
  </si>
  <si>
    <t>37% TK</t>
  </si>
  <si>
    <t>Fomesafen Formulation</t>
  </si>
  <si>
    <t>250g/L SL</t>
  </si>
  <si>
    <t>75% WDG</t>
  </si>
  <si>
    <t>97% Tech.</t>
  </si>
  <si>
    <t>Metolachlor Formulation</t>
  </si>
  <si>
    <t>720g/L EC</t>
  </si>
  <si>
    <t>960g/L EC</t>
  </si>
  <si>
    <t>Paraquat 42% TK</t>
  </si>
  <si>
    <t>42% TK</t>
  </si>
  <si>
    <t>Paraquat Formulation</t>
  </si>
  <si>
    <t>Paraquat 20% AS</t>
  </si>
  <si>
    <t>Paraquat 25% AS</t>
  </si>
  <si>
    <t>Mesotrione Formulation</t>
  </si>
  <si>
    <t>10% OF</t>
  </si>
  <si>
    <t>100g/L SC</t>
  </si>
  <si>
    <t>150g/L SC</t>
  </si>
  <si>
    <t>400g/L SC</t>
  </si>
  <si>
    <t>480g/L SC</t>
  </si>
  <si>
    <t>96% Tech.</t>
  </si>
  <si>
    <t>Azoxystrobin Formulation</t>
  </si>
  <si>
    <t>10% FS</t>
  </si>
  <si>
    <t>25% SC</t>
  </si>
  <si>
    <t>30% SC</t>
  </si>
  <si>
    <t>50% WDG</t>
  </si>
  <si>
    <t>80% WDG</t>
  </si>
  <si>
    <t>2,4-D Formulation</t>
  </si>
  <si>
    <t>2,4-D Amine salt 600g/L SL</t>
  </si>
  <si>
    <t>2,4-D Amine salt 720g/L SL</t>
  </si>
  <si>
    <t>2,4-D Amine salt 860g/L SL</t>
  </si>
  <si>
    <t>2,4-D Amine salt 96% SG</t>
  </si>
  <si>
    <t>Pendimethalin Formulation</t>
  </si>
  <si>
    <t>33% EC</t>
  </si>
  <si>
    <t>40% EC</t>
  </si>
  <si>
    <t>450g/L CS</t>
  </si>
  <si>
    <t>50% EC</t>
  </si>
  <si>
    <t>Fluroxypyr Formulation</t>
  </si>
  <si>
    <t>20% EC</t>
  </si>
  <si>
    <t>25% EC</t>
  </si>
  <si>
    <t>98% Tech.</t>
  </si>
  <si>
    <t>Dicamba Formulation</t>
  </si>
  <si>
    <t>480g/l AS</t>
  </si>
  <si>
    <t>70% WDG</t>
  </si>
  <si>
    <t>70% WSG</t>
  </si>
  <si>
    <t>Tebuconazole Formulation</t>
  </si>
  <si>
    <t>25% WP</t>
  </si>
  <si>
    <t>250g/L EC</t>
  </si>
  <si>
    <t>250g/L EW</t>
  </si>
  <si>
    <t>430g/L EC</t>
  </si>
  <si>
    <t>430g/L SC</t>
  </si>
  <si>
    <t>60g/L FS</t>
  </si>
  <si>
    <t>80% WP</t>
  </si>
  <si>
    <t>Bifenthrin Formulation</t>
  </si>
  <si>
    <t>100g/L EC</t>
  </si>
  <si>
    <t>25g/L EC</t>
  </si>
  <si>
    <t>50g/L SC</t>
  </si>
  <si>
    <t>Chlorothalonil Formulation</t>
  </si>
  <si>
    <t>40% SC</t>
  </si>
  <si>
    <t>50% WP</t>
  </si>
  <si>
    <t>72% WP</t>
  </si>
  <si>
    <t>720g/L SC</t>
  </si>
  <si>
    <t>75% WP</t>
  </si>
  <si>
    <t>81% WP</t>
  </si>
  <si>
    <t>82.5% DF</t>
  </si>
  <si>
    <t>90% WDG</t>
  </si>
  <si>
    <t>Chlorpyrifos Formulation</t>
  </si>
  <si>
    <t>10% GR</t>
  </si>
  <si>
    <t>15% GR</t>
  </si>
  <si>
    <t>25% GR</t>
  </si>
  <si>
    <t>3% GR</t>
  </si>
  <si>
    <t>30% CS</t>
  </si>
  <si>
    <t>30% ME</t>
  </si>
  <si>
    <t>300g/L EW</t>
  </si>
  <si>
    <t>400g/L EC</t>
  </si>
  <si>
    <t>480g/L EC</t>
  </si>
  <si>
    <t>5% GR</t>
  </si>
  <si>
    <t>99.2% Tech.</t>
  </si>
  <si>
    <t>Flumioxazin Formulation</t>
  </si>
  <si>
    <t>51% WDG</t>
  </si>
  <si>
    <t>Lambda-cyhalothrin Formulation</t>
  </si>
  <si>
    <t>10% SC</t>
  </si>
  <si>
    <t>10% WP</t>
  </si>
  <si>
    <t>100g/L CS</t>
  </si>
  <si>
    <t>100g/L EW</t>
  </si>
  <si>
    <t>120g/L EC</t>
  </si>
  <si>
    <t>25g/L EW</t>
  </si>
  <si>
    <t>25g/L ME</t>
  </si>
  <si>
    <t>25g/L SC</t>
  </si>
  <si>
    <t>50g/L EC</t>
  </si>
  <si>
    <t>50g/L EW</t>
  </si>
  <si>
    <t>50g/L ME</t>
  </si>
  <si>
    <t>Mancozeb Formulation</t>
  </si>
  <si>
    <t>48% SC</t>
  </si>
  <si>
    <t>70% WP</t>
  </si>
  <si>
    <t>(Mixed with cymoxanil) 72% WP</t>
  </si>
  <si>
    <t>(Mixed with dimethomorph) 50% WP</t>
  </si>
  <si>
    <t>(Mixed with dimethomorph) 69% WP</t>
  </si>
  <si>
    <t>(Mixed with dimethomorph) 72% WP</t>
  </si>
  <si>
    <t>(Mixed with metalaxyl) 58% WP</t>
  </si>
  <si>
    <t>(Mixed with metalaxyl) 72% WP</t>
  </si>
  <si>
    <t>Propiconazole Formulation</t>
  </si>
  <si>
    <t>250g/L SC</t>
  </si>
  <si>
    <t>30% EC</t>
  </si>
  <si>
    <t>32% SC</t>
  </si>
  <si>
    <t>36% SC</t>
  </si>
  <si>
    <t>447g/L EC</t>
  </si>
  <si>
    <t>525g/L SE</t>
  </si>
  <si>
    <t>Metalaxyl Formulation</t>
  </si>
  <si>
    <t>35% WP</t>
  </si>
  <si>
    <t>(Mixed with Mancozeb) 58% WP</t>
  </si>
  <si>
    <t>(Mixed with Mancozeb) 72% WP</t>
  </si>
  <si>
    <t xml:space="preserve">(Mixed with Chlorothalonil) 72% WP </t>
  </si>
  <si>
    <t>(Mixed with Chlorothalonil) 81% WP</t>
  </si>
  <si>
    <t>10% EC</t>
  </si>
  <si>
    <t>10% SL</t>
  </si>
  <si>
    <t>2% RG</t>
  </si>
  <si>
    <t>20% SP</t>
  </si>
  <si>
    <t>20% WP</t>
  </si>
  <si>
    <t>200g/L SC</t>
  </si>
  <si>
    <t>200g/L SL</t>
  </si>
  <si>
    <t>240g/L SC</t>
  </si>
  <si>
    <t>350g/L SC</t>
  </si>
  <si>
    <t>5% EC</t>
  </si>
  <si>
    <t>5% SL</t>
  </si>
  <si>
    <t>600g/L FS</t>
  </si>
  <si>
    <t>600g/L SC</t>
  </si>
  <si>
    <t>70% WS</t>
  </si>
  <si>
    <t>70% ZF</t>
  </si>
  <si>
    <t>Clothianidin Formulation</t>
  </si>
  <si>
    <t>20% SC</t>
  </si>
  <si>
    <t>Fludioxonil Formulation</t>
  </si>
  <si>
    <t>230g/L SC</t>
  </si>
  <si>
    <t>25g/L FS</t>
  </si>
  <si>
    <t>Note: Paraquat has been banned in China and there are no paraquat ex-works prices.</t>
  </si>
  <si>
    <t>Metalaxyl-M technical</t>
    <phoneticPr fontId="10" type="noConversion"/>
  </si>
  <si>
    <t>95% Glyphosate technical</t>
    <phoneticPr fontId="10" type="noConversion"/>
  </si>
  <si>
    <t>90% Clethodim technical</t>
    <phoneticPr fontId="10" type="noConversion"/>
  </si>
  <si>
    <t>95% Fomesafen technical</t>
    <phoneticPr fontId="10" type="noConversion"/>
  </si>
  <si>
    <t>97% Metolachlor technical</t>
    <phoneticPr fontId="10" type="noConversion"/>
  </si>
  <si>
    <t>95% Mesotrione technical</t>
    <phoneticPr fontId="10" type="noConversion"/>
  </si>
  <si>
    <t>96% Azoxystrobin Technical</t>
    <phoneticPr fontId="10" type="noConversion"/>
  </si>
  <si>
    <t>96% 2,4-D technical</t>
    <phoneticPr fontId="10" type="noConversion"/>
  </si>
  <si>
    <t>95% Pendimethalin technical</t>
    <phoneticPr fontId="10" type="noConversion"/>
  </si>
  <si>
    <t>96% Fluroxypyr technical</t>
    <phoneticPr fontId="10" type="noConversion"/>
  </si>
  <si>
    <t>98% Dicamba technical</t>
    <phoneticPr fontId="10" type="noConversion"/>
  </si>
  <si>
    <t>97% Tebuconazole technical</t>
    <phoneticPr fontId="10" type="noConversion"/>
  </si>
  <si>
    <t>Bifenthrin technical</t>
    <phoneticPr fontId="10" type="noConversion"/>
  </si>
  <si>
    <t>Chlorothalonil technical</t>
    <phoneticPr fontId="10" type="noConversion"/>
  </si>
  <si>
    <t>Chlorpyrifos technical</t>
    <phoneticPr fontId="10" type="noConversion"/>
  </si>
  <si>
    <t>Lambda-cyhalothrin technical</t>
    <phoneticPr fontId="10" type="noConversion"/>
  </si>
  <si>
    <t>Mancozeb technical</t>
    <phoneticPr fontId="10" type="noConversion"/>
  </si>
  <si>
    <t>Propiconazole technical</t>
    <phoneticPr fontId="10" type="noConversion"/>
  </si>
  <si>
    <t>Metalaxyl technical</t>
    <phoneticPr fontId="10" type="noConversion"/>
  </si>
  <si>
    <t>Imidacloprid technical</t>
    <phoneticPr fontId="10" type="noConversion"/>
  </si>
  <si>
    <t>Clothianidin technical</t>
    <phoneticPr fontId="10" type="noConversion"/>
  </si>
  <si>
    <t>Mesotrione technical</t>
    <phoneticPr fontId="10" type="noConversion"/>
  </si>
  <si>
    <t>Mesotrione Formulation</t>
    <phoneticPr fontId="10" type="noConversion"/>
  </si>
  <si>
    <t>Sulfentrazone technical</t>
    <phoneticPr fontId="10" type="noConversion"/>
  </si>
  <si>
    <t>Atrazine technical</t>
    <phoneticPr fontId="10" type="noConversion"/>
  </si>
  <si>
    <t>Imidacloprid Formulation</t>
    <phoneticPr fontId="10" type="noConversion"/>
  </si>
  <si>
    <t>95% Glufosinate ammonium technical</t>
    <phoneticPr fontId="10" type="noConversion"/>
  </si>
  <si>
    <t>Fludioxonil technical</t>
    <phoneticPr fontId="10" type="noConversion"/>
  </si>
  <si>
    <t>Flumioxazin technical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</si>
</sst>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.00_);\(0.00\)"/>
  </numFmts>
  <fonts count="11" x14ac:knownFonts="1">
    <font>
      <sz val="11"/>
      <color theme="1"/>
      <name val="宋体"/>
      <charset val="134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1"/>
      <color theme="1"/>
      <name val="Segoe UI"/>
      <family val="2"/>
    </font>
    <font>
      <sz val="10"/>
      <color rgb="FF7030A0"/>
      <name val="Arial"/>
      <family val="2"/>
    </font>
    <font>
      <i/>
      <sz val="8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0" fontId="1" fillId="0" borderId="0" xfId="10" applyFont="1" applyAlignment="1">
      <alignment horizontal="center" vertical="center"/>
    </xf>
    <xf numFmtId="0" fontId="2" fillId="2" borderId="0" xfId="10" applyFont="1" applyFill="1" applyAlignment="1">
      <alignment vertical="center"/>
    </xf>
    <xf numFmtId="0" fontId="2" fillId="0" borderId="0" xfId="10" applyFont="1" applyAlignment="1">
      <alignment horizontal="left" vertical="center"/>
    </xf>
    <xf numFmtId="0" fontId="2" fillId="0" borderId="0" xfId="10" applyFont="1" applyAlignment="1">
      <alignment vertical="center"/>
    </xf>
    <xf numFmtId="0" fontId="2" fillId="0" borderId="0" xfId="10" applyFont="1" applyFill="1" applyAlignment="1">
      <alignment vertical="center"/>
    </xf>
    <xf numFmtId="43" fontId="2" fillId="0" borderId="0" xfId="11" applyFont="1" applyAlignment="1">
      <alignment vertical="center"/>
    </xf>
    <xf numFmtId="0" fontId="2" fillId="0" borderId="0" xfId="0" applyFont="1" applyFill="1" applyAlignment="1"/>
    <xf numFmtId="177" fontId="2" fillId="0" borderId="0" xfId="10" applyNumberFormat="1" applyFont="1" applyAlignment="1">
      <alignment vertical="center"/>
    </xf>
    <xf numFmtId="0" fontId="1" fillId="0" borderId="1" xfId="10" applyFont="1" applyBorder="1" applyAlignment="1">
      <alignment horizontal="center" vertical="center"/>
    </xf>
    <xf numFmtId="17" fontId="1" fillId="0" borderId="1" xfId="10" applyNumberFormat="1" applyFont="1" applyBorder="1" applyAlignment="1">
      <alignment horizontal="center" vertical="center"/>
    </xf>
    <xf numFmtId="0" fontId="2" fillId="2" borderId="1" xfId="10" applyFont="1" applyFill="1" applyBorder="1" applyAlignment="1">
      <alignment vertical="center"/>
    </xf>
    <xf numFmtId="43" fontId="2" fillId="2" borderId="1" xfId="11" applyFont="1" applyFill="1" applyBorder="1" applyAlignment="1">
      <alignment vertical="center"/>
    </xf>
    <xf numFmtId="0" fontId="2" fillId="0" borderId="1" xfId="10" applyFont="1" applyBorder="1" applyAlignment="1">
      <alignment vertical="center"/>
    </xf>
    <xf numFmtId="43" fontId="2" fillId="0" borderId="1" xfId="11" applyFont="1" applyBorder="1" applyAlignment="1">
      <alignment vertical="center"/>
    </xf>
    <xf numFmtId="43" fontId="2" fillId="0" borderId="1" xfId="11" applyFont="1" applyFill="1" applyBorder="1" applyAlignment="1">
      <alignment vertical="center"/>
    </xf>
    <xf numFmtId="43" fontId="3" fillId="0" borderId="1" xfId="11" applyFont="1" applyBorder="1" applyAlignment="1">
      <alignment vertical="center"/>
    </xf>
    <xf numFmtId="43" fontId="2" fillId="0" borderId="1" xfId="8" applyFont="1" applyBorder="1" applyAlignment="1">
      <alignment vertical="center"/>
    </xf>
    <xf numFmtId="43" fontId="2" fillId="0" borderId="1" xfId="2" applyFont="1" applyBorder="1" applyAlignment="1">
      <alignment vertical="center"/>
    </xf>
    <xf numFmtId="43" fontId="2" fillId="0" borderId="1" xfId="12" applyFont="1" applyBorder="1" applyAlignment="1">
      <alignment vertical="center"/>
    </xf>
    <xf numFmtId="43" fontId="2" fillId="0" borderId="1" xfId="12" applyFont="1" applyBorder="1">
      <alignment vertical="center"/>
    </xf>
    <xf numFmtId="43" fontId="2" fillId="2" borderId="1" xfId="8" applyFont="1" applyFill="1" applyBorder="1" applyAlignment="1">
      <alignment vertical="center"/>
    </xf>
    <xf numFmtId="43" fontId="2" fillId="2" borderId="1" xfId="2" applyFont="1" applyFill="1" applyBorder="1" applyAlignment="1">
      <alignment vertical="center"/>
    </xf>
    <xf numFmtId="43" fontId="2" fillId="0" borderId="1" xfId="11" applyFont="1" applyBorder="1">
      <alignment vertical="center"/>
    </xf>
    <xf numFmtId="43" fontId="2" fillId="0" borderId="1" xfId="4" applyFont="1" applyBorder="1" applyAlignment="1">
      <alignment vertical="center"/>
    </xf>
    <xf numFmtId="43" fontId="2" fillId="0" borderId="1" xfId="1" applyFont="1" applyBorder="1">
      <alignment vertical="center"/>
    </xf>
    <xf numFmtId="43" fontId="2" fillId="0" borderId="1" xfId="4" applyFont="1" applyFill="1" applyBorder="1" applyAlignment="1">
      <alignment vertical="center"/>
    </xf>
    <xf numFmtId="43" fontId="2" fillId="0" borderId="1" xfId="1" applyFont="1" applyFill="1" applyBorder="1">
      <alignment vertical="center"/>
    </xf>
    <xf numFmtId="43" fontId="2" fillId="0" borderId="1" xfId="8" applyFont="1" applyFill="1" applyBorder="1" applyAlignment="1">
      <alignment vertical="center"/>
    </xf>
    <xf numFmtId="43" fontId="2" fillId="0" borderId="1" xfId="2" applyFont="1" applyFill="1" applyBorder="1" applyAlignment="1">
      <alignment vertical="center"/>
    </xf>
    <xf numFmtId="43" fontId="2" fillId="0" borderId="1" xfId="6" applyFont="1" applyBorder="1" applyAlignment="1">
      <alignment vertical="center"/>
    </xf>
    <xf numFmtId="43" fontId="2" fillId="0" borderId="1" xfId="5" applyFont="1" applyBorder="1">
      <alignment vertical="center"/>
    </xf>
    <xf numFmtId="43" fontId="2" fillId="0" borderId="1" xfId="1" applyFont="1" applyBorder="1" applyAlignment="1">
      <alignment vertical="center"/>
    </xf>
    <xf numFmtId="43" fontId="2" fillId="0" borderId="1" xfId="7" applyFont="1" applyBorder="1" applyAlignment="1">
      <alignment vertical="center"/>
    </xf>
    <xf numFmtId="17" fontId="1" fillId="0" borderId="1" xfId="10" applyNumberFormat="1" applyFont="1" applyFill="1" applyBorder="1" applyAlignment="1">
      <alignment horizontal="center" vertical="center"/>
    </xf>
    <xf numFmtId="17" fontId="1" fillId="0" borderId="1" xfId="9" applyNumberFormat="1" applyFont="1" applyBorder="1" applyAlignment="1">
      <alignment horizontal="center" vertical="center"/>
    </xf>
    <xf numFmtId="176" fontId="2" fillId="0" borderId="1" xfId="11" applyNumberFormat="1" applyFont="1" applyBorder="1" applyAlignment="1">
      <alignment vertical="center"/>
    </xf>
    <xf numFmtId="10" fontId="2" fillId="0" borderId="0" xfId="0" applyNumberFormat="1" applyFont="1" applyFill="1" applyAlignment="1"/>
    <xf numFmtId="176" fontId="2" fillId="2" borderId="1" xfId="11" applyNumberFormat="1" applyFont="1" applyFill="1" applyBorder="1" applyAlignment="1">
      <alignment vertical="center"/>
    </xf>
    <xf numFmtId="10" fontId="2" fillId="2" borderId="0" xfId="0" applyNumberFormat="1" applyFont="1" applyFill="1" applyAlignment="1"/>
    <xf numFmtId="10" fontId="2" fillId="3" borderId="0" xfId="0" applyNumberFormat="1" applyFont="1" applyFill="1" applyAlignment="1"/>
    <xf numFmtId="0" fontId="4" fillId="0" borderId="0" xfId="0" applyFont="1"/>
    <xf numFmtId="177" fontId="2" fillId="0" borderId="1" xfId="10" applyNumberFormat="1" applyFont="1" applyBorder="1" applyAlignment="1">
      <alignment vertical="center"/>
    </xf>
    <xf numFmtId="0" fontId="4" fillId="2" borderId="0" xfId="0" applyFont="1" applyFill="1"/>
    <xf numFmtId="177" fontId="2" fillId="2" borderId="1" xfId="10" applyNumberFormat="1" applyFont="1" applyFill="1" applyBorder="1" applyAlignment="1">
      <alignment vertical="center"/>
    </xf>
    <xf numFmtId="43" fontId="2" fillId="0" borderId="1" xfId="13" applyFont="1" applyBorder="1" applyAlignment="1">
      <alignment vertical="center"/>
    </xf>
    <xf numFmtId="43" fontId="2" fillId="0" borderId="1" xfId="3" applyFont="1" applyBorder="1">
      <alignment vertical="center"/>
    </xf>
    <xf numFmtId="43" fontId="2" fillId="0" borderId="1" xfId="4" applyFont="1" applyBorder="1">
      <alignment vertical="center"/>
    </xf>
    <xf numFmtId="0" fontId="5" fillId="0" borderId="0" xfId="0" applyFont="1" applyFill="1" applyAlignment="1"/>
    <xf numFmtId="0" fontId="2" fillId="4" borderId="0" xfId="10" applyFont="1" applyFill="1" applyAlignment="1">
      <alignment vertical="center"/>
    </xf>
    <xf numFmtId="177" fontId="2" fillId="0" borderId="1" xfId="11" applyNumberFormat="1" applyFont="1" applyBorder="1" applyAlignment="1">
      <alignment vertical="center"/>
    </xf>
    <xf numFmtId="43" fontId="2" fillId="0" borderId="1" xfId="4" applyFont="1" applyBorder="1" applyAlignment="1"/>
    <xf numFmtId="43" fontId="3" fillId="0" borderId="1" xfId="11" applyFont="1" applyBorder="1">
      <alignment vertical="center"/>
    </xf>
    <xf numFmtId="0" fontId="2" fillId="0" borderId="1" xfId="9" applyFont="1" applyBorder="1" applyAlignment="1">
      <alignment vertical="center"/>
    </xf>
    <xf numFmtId="0" fontId="6" fillId="0" borderId="0" xfId="10" applyFont="1" applyBorder="1" applyAlignment="1">
      <alignment vertical="center"/>
    </xf>
    <xf numFmtId="0" fontId="2" fillId="0" borderId="1" xfId="9" applyFont="1" applyFill="1" applyBorder="1" applyAlignment="1">
      <alignment vertical="center"/>
    </xf>
    <xf numFmtId="0" fontId="2" fillId="0" borderId="1" xfId="10" applyFont="1" applyFill="1" applyBorder="1" applyAlignment="1">
      <alignment vertical="center"/>
    </xf>
    <xf numFmtId="2" fontId="2" fillId="0" borderId="1" xfId="10" applyNumberFormat="1" applyFont="1" applyBorder="1" applyAlignment="1">
      <alignment vertical="center"/>
    </xf>
    <xf numFmtId="0" fontId="2" fillId="2" borderId="1" xfId="10" applyFont="1" applyFill="1" applyBorder="1" applyAlignment="1">
      <alignment vertical="center"/>
    </xf>
    <xf numFmtId="0" fontId="2" fillId="0" borderId="1" xfId="10" applyFont="1" applyBorder="1" applyAlignment="1">
      <alignment vertical="center"/>
    </xf>
    <xf numFmtId="0" fontId="4" fillId="0" borderId="1" xfId="0" applyFont="1" applyBorder="1"/>
    <xf numFmtId="178" fontId="2" fillId="0" borderId="1" xfId="10" applyNumberFormat="1" applyFont="1" applyBorder="1" applyAlignment="1">
      <alignment vertical="center"/>
    </xf>
    <xf numFmtId="178" fontId="2" fillId="0" borderId="0" xfId="10" applyNumberFormat="1" applyFont="1" applyAlignment="1">
      <alignment vertical="center"/>
    </xf>
    <xf numFmtId="178" fontId="2" fillId="2" borderId="1" xfId="10" applyNumberFormat="1" applyFont="1" applyFill="1" applyBorder="1" applyAlignment="1">
      <alignment vertical="center"/>
    </xf>
    <xf numFmtId="14" fontId="1" fillId="0" borderId="0" xfId="10" applyNumberFormat="1" applyFont="1" applyAlignment="1">
      <alignment horizontal="center" vertical="center"/>
    </xf>
    <xf numFmtId="0" fontId="2" fillId="0" borderId="2" xfId="9" applyFont="1" applyBorder="1" applyAlignment="1">
      <alignment horizontal="left" vertical="center"/>
    </xf>
    <xf numFmtId="0" fontId="2" fillId="0" borderId="4" xfId="9" applyFont="1" applyBorder="1" applyAlignment="1">
      <alignment horizontal="left" vertical="center"/>
    </xf>
    <xf numFmtId="0" fontId="2" fillId="2" borderId="1" xfId="10" applyFont="1" applyFill="1" applyBorder="1" applyAlignment="1">
      <alignment vertical="center"/>
    </xf>
    <xf numFmtId="0" fontId="2" fillId="0" borderId="1" xfId="10" applyFont="1" applyBorder="1" applyAlignment="1">
      <alignment vertical="center"/>
    </xf>
    <xf numFmtId="0" fontId="2" fillId="0" borderId="2" xfId="10" applyFont="1" applyBorder="1" applyAlignment="1">
      <alignment horizontal="left" vertical="center"/>
    </xf>
    <xf numFmtId="0" fontId="2" fillId="0" borderId="4" xfId="10" applyFont="1" applyBorder="1" applyAlignment="1">
      <alignment horizontal="left" vertical="center"/>
    </xf>
    <xf numFmtId="0" fontId="2" fillId="0" borderId="3" xfId="10" applyFont="1" applyBorder="1" applyAlignment="1">
      <alignment horizontal="left" vertical="center"/>
    </xf>
    <xf numFmtId="0" fontId="2" fillId="2" borderId="2" xfId="10" applyFont="1" applyFill="1" applyBorder="1" applyAlignment="1">
      <alignment horizontal="left" vertical="center"/>
    </xf>
    <xf numFmtId="0" fontId="2" fillId="2" borderId="4" xfId="10" applyFont="1" applyFill="1" applyBorder="1" applyAlignment="1">
      <alignment horizontal="left" vertical="center"/>
    </xf>
    <xf numFmtId="0" fontId="2" fillId="2" borderId="2" xfId="9" applyFont="1" applyFill="1" applyBorder="1" applyAlignment="1">
      <alignment horizontal="left" vertical="center"/>
    </xf>
    <xf numFmtId="0" fontId="2" fillId="2" borderId="4" xfId="9" applyFont="1" applyFill="1" applyBorder="1" applyAlignment="1">
      <alignment horizontal="left" vertical="center"/>
    </xf>
    <xf numFmtId="0" fontId="2" fillId="2" borderId="3" xfId="9" applyFont="1" applyFill="1" applyBorder="1" applyAlignment="1">
      <alignment horizontal="left" vertical="center"/>
    </xf>
    <xf numFmtId="0" fontId="1" fillId="0" borderId="1" xfId="10" applyFont="1" applyBorder="1" applyAlignment="1">
      <alignment horizontal="left" vertical="center"/>
    </xf>
    <xf numFmtId="41" fontId="2" fillId="0" borderId="1" xfId="10" applyNumberFormat="1" applyFont="1" applyBorder="1" applyAlignment="1">
      <alignment vertical="center"/>
    </xf>
    <xf numFmtId="0" fontId="2" fillId="2" borderId="2" xfId="10" applyFont="1" applyFill="1" applyBorder="1" applyAlignment="1">
      <alignment vertical="center"/>
    </xf>
    <xf numFmtId="0" fontId="2" fillId="2" borderId="3" xfId="10" applyFont="1" applyFill="1" applyBorder="1" applyAlignment="1">
      <alignment vertical="center"/>
    </xf>
    <xf numFmtId="0" fontId="2" fillId="2" borderId="4" xfId="10" applyFont="1" applyFill="1" applyBorder="1" applyAlignment="1">
      <alignment vertical="center"/>
    </xf>
    <xf numFmtId="0" fontId="2" fillId="2" borderId="3" xfId="10" applyFont="1" applyFill="1" applyBorder="1" applyAlignment="1">
      <alignment horizontal="left" vertical="center"/>
    </xf>
    <xf numFmtId="0" fontId="2" fillId="2" borderId="1" xfId="10" applyFont="1" applyFill="1" applyBorder="1" applyAlignment="1">
      <alignment horizontal="left" vertical="center"/>
    </xf>
    <xf numFmtId="0" fontId="2" fillId="0" borderId="3" xfId="9" applyFont="1" applyBorder="1" applyAlignment="1">
      <alignment horizontal="left" vertical="center"/>
    </xf>
    <xf numFmtId="0" fontId="2" fillId="0" borderId="1" xfId="9" applyFont="1" applyBorder="1" applyAlignment="1">
      <alignment horizontal="left" vertical="center"/>
    </xf>
    <xf numFmtId="0" fontId="1" fillId="2" borderId="1" xfId="10" applyFont="1" applyFill="1" applyBorder="1" applyAlignment="1">
      <alignment horizontal="left" vertical="center"/>
    </xf>
    <xf numFmtId="0" fontId="2" fillId="0" borderId="1" xfId="10" applyFont="1" applyBorder="1" applyAlignment="1">
      <alignment horizontal="left" vertical="center"/>
    </xf>
    <xf numFmtId="0" fontId="1" fillId="0" borderId="1" xfId="10" applyFont="1" applyBorder="1" applyAlignment="1">
      <alignment horizontal="center" vertical="center"/>
    </xf>
  </cellXfs>
  <cellStyles count="14">
    <cellStyle name="常规" xfId="0" builtinId="0"/>
    <cellStyle name="常规 11" xfId="9"/>
    <cellStyle name="常规 2" xfId="10"/>
    <cellStyle name="千位分隔 10 2" xfId="4"/>
    <cellStyle name="千位分隔 19" xfId="2"/>
    <cellStyle name="千位分隔 2" xfId="11"/>
    <cellStyle name="千位分隔 2 10" xfId="5"/>
    <cellStyle name="千位分隔 2 2" xfId="12"/>
    <cellStyle name="千位分隔 2 2 2" xfId="1"/>
    <cellStyle name="千位分隔 2 2 2 2" xfId="7"/>
    <cellStyle name="千位分隔 3 3" xfId="8"/>
    <cellStyle name="千位分隔 4 18" xfId="3"/>
    <cellStyle name="千位分隔 5" xfId="13"/>
    <cellStyle name="千位分隔 7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03"/>
  <sheetViews>
    <sheetView tabSelected="1" workbookViewId="0">
      <selection sqref="A1:A2"/>
    </sheetView>
  </sheetViews>
  <sheetFormatPr defaultColWidth="9" defaultRowHeight="12.75" x14ac:dyDescent="0.2"/>
  <cols>
    <col min="1" max="1" width="4" style="3" customWidth="1"/>
    <col min="2" max="2" width="25.75" style="2" customWidth="1"/>
    <col min="3" max="3" width="15.125" style="4" customWidth="1"/>
    <col min="4" max="4" width="9.75" style="4" customWidth="1"/>
    <col min="5" max="30" width="13.875" style="4" hidden="1" customWidth="1"/>
    <col min="31" max="41" width="9" style="4" hidden="1" customWidth="1"/>
    <col min="42" max="50" width="9" style="5" hidden="1" customWidth="1"/>
    <col min="51" max="55" width="9" style="4" hidden="1" customWidth="1"/>
    <col min="56" max="61" width="9.625" style="6" hidden="1" customWidth="1"/>
    <col min="62" max="62" width="9" style="4" hidden="1" customWidth="1"/>
    <col min="63" max="63" width="9.75" style="4" hidden="1" customWidth="1"/>
    <col min="64" max="64" width="9" style="7" hidden="1" customWidth="1"/>
    <col min="65" max="65" width="0.5" style="4" hidden="1" customWidth="1"/>
    <col min="66" max="66" width="0.25" style="4" hidden="1" customWidth="1"/>
    <col min="67" max="67" width="9" style="8" hidden="1" customWidth="1"/>
    <col min="68" max="79" width="9" style="4" hidden="1" customWidth="1"/>
    <col min="80" max="82" width="9" style="4" customWidth="1"/>
    <col min="83" max="84" width="9" style="4"/>
    <col min="85" max="85" width="9" style="62"/>
    <col min="86" max="16384" width="9" style="4"/>
  </cols>
  <sheetData>
    <row r="1" spans="1:86" ht="15" customHeight="1" x14ac:dyDescent="0.2">
      <c r="A1" s="77" t="s">
        <v>0</v>
      </c>
      <c r="B1" s="86" t="s">
        <v>1</v>
      </c>
      <c r="C1" s="77" t="s">
        <v>2</v>
      </c>
      <c r="D1" s="88" t="s">
        <v>3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</row>
    <row r="2" spans="1:86" s="1" customFormat="1" ht="15" customHeight="1" x14ac:dyDescent="0.15">
      <c r="A2" s="77"/>
      <c r="B2" s="86"/>
      <c r="C2" s="77"/>
      <c r="D2" s="9"/>
      <c r="E2" s="10">
        <v>42743</v>
      </c>
      <c r="F2" s="10">
        <v>42767</v>
      </c>
      <c r="G2" s="10">
        <v>42795</v>
      </c>
      <c r="H2" s="10">
        <v>42826</v>
      </c>
      <c r="I2" s="10">
        <v>42856</v>
      </c>
      <c r="J2" s="10">
        <v>42887</v>
      </c>
      <c r="K2" s="10">
        <v>42917</v>
      </c>
      <c r="L2" s="10">
        <v>42948</v>
      </c>
      <c r="M2" s="10">
        <v>42979</v>
      </c>
      <c r="N2" s="10">
        <v>43009</v>
      </c>
      <c r="O2" s="10">
        <v>43040</v>
      </c>
      <c r="P2" s="10">
        <v>43070</v>
      </c>
      <c r="Q2" s="10">
        <v>43101</v>
      </c>
      <c r="R2" s="10">
        <v>43132</v>
      </c>
      <c r="S2" s="10">
        <v>43160</v>
      </c>
      <c r="T2" s="10">
        <v>43191</v>
      </c>
      <c r="U2" s="10">
        <v>43221</v>
      </c>
      <c r="V2" s="10">
        <v>43252</v>
      </c>
      <c r="W2" s="10">
        <v>43282</v>
      </c>
      <c r="X2" s="10">
        <v>43313</v>
      </c>
      <c r="Y2" s="10">
        <v>43344</v>
      </c>
      <c r="Z2" s="10">
        <v>43374</v>
      </c>
      <c r="AA2" s="10">
        <v>43405</v>
      </c>
      <c r="AB2" s="10">
        <v>43435</v>
      </c>
      <c r="AC2" s="10">
        <v>43466</v>
      </c>
      <c r="AD2" s="10">
        <v>43497</v>
      </c>
      <c r="AE2" s="10">
        <v>43525</v>
      </c>
      <c r="AF2" s="10">
        <v>43556</v>
      </c>
      <c r="AG2" s="10">
        <v>43586</v>
      </c>
      <c r="AH2" s="10">
        <v>43617</v>
      </c>
      <c r="AI2" s="10">
        <v>43647</v>
      </c>
      <c r="AJ2" s="10">
        <v>43678</v>
      </c>
      <c r="AK2" s="10">
        <v>43709</v>
      </c>
      <c r="AL2" s="10">
        <v>43739</v>
      </c>
      <c r="AM2" s="10">
        <v>43770</v>
      </c>
      <c r="AN2" s="10">
        <v>43800</v>
      </c>
      <c r="AO2" s="10">
        <v>43831</v>
      </c>
      <c r="AP2" s="34">
        <v>43881</v>
      </c>
      <c r="AQ2" s="10">
        <v>43891</v>
      </c>
      <c r="AR2" s="34">
        <v>43922</v>
      </c>
      <c r="AS2" s="34">
        <v>43952</v>
      </c>
      <c r="AT2" s="34">
        <v>43983</v>
      </c>
      <c r="AU2" s="34">
        <v>44013</v>
      </c>
      <c r="AV2" s="34">
        <v>44044</v>
      </c>
      <c r="AW2" s="34">
        <v>44075</v>
      </c>
      <c r="AX2" s="34">
        <v>44105</v>
      </c>
      <c r="AY2" s="10">
        <v>44136</v>
      </c>
      <c r="AZ2" s="10">
        <v>44166</v>
      </c>
      <c r="BA2" s="35">
        <v>44197</v>
      </c>
      <c r="BB2" s="35">
        <v>44228</v>
      </c>
      <c r="BC2" s="35">
        <v>44256</v>
      </c>
      <c r="BD2" s="35">
        <v>44287</v>
      </c>
      <c r="BE2" s="35">
        <v>44317</v>
      </c>
      <c r="BF2" s="35">
        <v>44348</v>
      </c>
      <c r="BG2" s="35">
        <v>44378</v>
      </c>
      <c r="BH2" s="35">
        <v>44409</v>
      </c>
      <c r="BI2" s="35">
        <v>44440</v>
      </c>
      <c r="BJ2" s="35">
        <v>44470</v>
      </c>
      <c r="BK2" s="35">
        <v>44501</v>
      </c>
      <c r="BL2" s="35">
        <v>44502</v>
      </c>
      <c r="BM2" s="35">
        <v>44503</v>
      </c>
      <c r="BN2" s="35">
        <v>44504</v>
      </c>
      <c r="BO2" s="35">
        <v>44531</v>
      </c>
      <c r="BP2" s="35">
        <v>44562</v>
      </c>
      <c r="BQ2" s="35">
        <v>44593</v>
      </c>
      <c r="BR2" s="35">
        <v>44621</v>
      </c>
      <c r="BS2" s="35">
        <v>44652</v>
      </c>
      <c r="BT2" s="35">
        <v>44682</v>
      </c>
      <c r="BU2" s="35">
        <v>44713</v>
      </c>
      <c r="BV2" s="35">
        <v>44743</v>
      </c>
      <c r="BW2" s="35">
        <v>44774</v>
      </c>
      <c r="BX2" s="35">
        <v>44805</v>
      </c>
      <c r="BY2" s="35">
        <v>44835</v>
      </c>
      <c r="BZ2" s="35">
        <v>44866</v>
      </c>
      <c r="CA2" s="35">
        <v>44896</v>
      </c>
      <c r="CB2" s="35">
        <v>44927</v>
      </c>
      <c r="CC2" s="35">
        <v>44958</v>
      </c>
      <c r="CD2" s="35">
        <v>44986</v>
      </c>
      <c r="CE2" s="35">
        <v>45017</v>
      </c>
      <c r="CF2" s="35">
        <v>45047</v>
      </c>
      <c r="CG2" s="35">
        <v>45078</v>
      </c>
      <c r="CH2" s="64"/>
    </row>
    <row r="3" spans="1:86" ht="15" customHeight="1" x14ac:dyDescent="0.3">
      <c r="A3" s="69">
        <v>1</v>
      </c>
      <c r="B3" s="79" t="s">
        <v>158</v>
      </c>
      <c r="C3" s="67" t="s">
        <v>4</v>
      </c>
      <c r="D3" s="11" t="s">
        <v>5</v>
      </c>
      <c r="E3" s="12">
        <v>3.82605</v>
      </c>
      <c r="F3" s="12">
        <v>3.8490000000000002</v>
      </c>
      <c r="G3" s="12">
        <v>3.5805699999999998</v>
      </c>
      <c r="H3" s="12">
        <v>3.5304600000000002</v>
      </c>
      <c r="I3" s="12">
        <v>3.07091</v>
      </c>
      <c r="J3" s="12">
        <v>2.91412</v>
      </c>
      <c r="K3" s="12">
        <v>3.2031499999999999</v>
      </c>
      <c r="L3" s="12">
        <v>3.2018800000000001</v>
      </c>
      <c r="M3" s="12">
        <v>3.8386300000000002</v>
      </c>
      <c r="N3" s="12">
        <v>3.8349899999999999</v>
      </c>
      <c r="O3" s="12">
        <v>4.4494699999999998</v>
      </c>
      <c r="P3" s="12">
        <v>4.5408400000000002</v>
      </c>
      <c r="Q3" s="12">
        <v>4.4561200000000003</v>
      </c>
      <c r="R3" s="12">
        <v>4.1240399999999999</v>
      </c>
      <c r="S3" s="12">
        <v>3.9462100000000002</v>
      </c>
      <c r="T3" s="12">
        <v>3.9035099999999998</v>
      </c>
      <c r="U3" s="12">
        <v>3.7694399999999999</v>
      </c>
      <c r="V3" s="12">
        <v>4.29</v>
      </c>
      <c r="W3" s="12">
        <v>4.16</v>
      </c>
      <c r="X3" s="12">
        <v>4.03</v>
      </c>
      <c r="Y3" s="12">
        <v>4.07</v>
      </c>
      <c r="Z3" s="12">
        <v>4.0599999999999996</v>
      </c>
      <c r="AA3" s="12">
        <v>4.16</v>
      </c>
      <c r="AB3" s="12">
        <v>3.96</v>
      </c>
      <c r="AC3" s="14">
        <v>3.87</v>
      </c>
      <c r="AD3" s="14">
        <v>3.8</v>
      </c>
      <c r="AE3" s="14">
        <v>3.73</v>
      </c>
      <c r="AF3" s="14">
        <v>3.72</v>
      </c>
      <c r="AG3" s="14">
        <v>3.64</v>
      </c>
      <c r="AH3" s="14">
        <v>3.56</v>
      </c>
      <c r="AI3" s="14">
        <v>3.43</v>
      </c>
      <c r="AJ3" s="14">
        <v>3.7</v>
      </c>
      <c r="AK3" s="14">
        <v>3.5</v>
      </c>
      <c r="AL3" s="17">
        <v>3.58</v>
      </c>
      <c r="AM3" s="17">
        <v>3.55</v>
      </c>
      <c r="AN3" s="18">
        <v>3.2</v>
      </c>
      <c r="AO3" s="14">
        <v>2.92</v>
      </c>
      <c r="AP3" s="14">
        <v>2.93</v>
      </c>
      <c r="AQ3" s="14">
        <v>3.19</v>
      </c>
      <c r="AR3" s="14">
        <v>3.01</v>
      </c>
      <c r="AS3" s="14">
        <v>2.97</v>
      </c>
      <c r="AT3" s="14">
        <v>2.94</v>
      </c>
      <c r="AU3" s="14">
        <v>3</v>
      </c>
      <c r="AV3" s="14">
        <v>3.07</v>
      </c>
      <c r="AW3" s="14">
        <v>3.43</v>
      </c>
      <c r="AX3" s="14">
        <v>3.66</v>
      </c>
      <c r="AY3" s="14">
        <v>3.65</v>
      </c>
      <c r="AZ3" s="14">
        <v>3.94</v>
      </c>
      <c r="BA3" s="14">
        <v>4.3600000000000003</v>
      </c>
      <c r="BB3" s="14">
        <v>4.5599999999999996</v>
      </c>
      <c r="BC3" s="14">
        <v>4.63</v>
      </c>
      <c r="BD3" s="14">
        <v>4.96</v>
      </c>
      <c r="BE3" s="14">
        <v>5.55</v>
      </c>
      <c r="BF3" s="14">
        <v>7.39</v>
      </c>
      <c r="BG3" s="14">
        <v>7.73</v>
      </c>
      <c r="BH3" s="14">
        <v>7.9647399999999999</v>
      </c>
      <c r="BI3" s="14">
        <v>8.01</v>
      </c>
      <c r="BJ3" s="13">
        <v>11.01</v>
      </c>
      <c r="BK3" s="36">
        <f>BN3/BM3</f>
        <v>12.46261</v>
      </c>
      <c r="BL3" s="37">
        <f>BK3/BJ3-1</f>
        <v>0.13193551316984564</v>
      </c>
      <c r="BM3" s="4">
        <v>1000</v>
      </c>
      <c r="BN3" s="41">
        <v>12462.61</v>
      </c>
      <c r="BO3" s="42">
        <v>12.58</v>
      </c>
      <c r="BP3" s="42">
        <v>12.31</v>
      </c>
      <c r="BQ3" s="42">
        <v>11.95</v>
      </c>
      <c r="BR3" s="42">
        <v>11.47</v>
      </c>
      <c r="BS3" s="13">
        <v>9.9700000000000006</v>
      </c>
      <c r="BT3" s="13">
        <v>9.9</v>
      </c>
      <c r="BU3" s="13">
        <v>9.8699999999999992</v>
      </c>
      <c r="BV3" s="13">
        <v>9.66</v>
      </c>
      <c r="BW3" s="13">
        <v>9.26</v>
      </c>
      <c r="BX3" s="13">
        <v>8.6199999999999992</v>
      </c>
      <c r="BY3" s="13">
        <v>8.31</v>
      </c>
      <c r="BZ3" s="13">
        <v>7.53</v>
      </c>
      <c r="CA3" s="13">
        <v>7.35</v>
      </c>
      <c r="CB3" s="13">
        <v>7.27</v>
      </c>
      <c r="CC3" s="13">
        <v>6.87</v>
      </c>
      <c r="CD3" s="13">
        <v>6.01</v>
      </c>
      <c r="CE3" s="13">
        <v>5.25</v>
      </c>
      <c r="CF3" s="59">
        <v>4.17</v>
      </c>
      <c r="CG3" s="61">
        <f>27200/7.0965/1000</f>
        <v>3.8328753610934969</v>
      </c>
    </row>
    <row r="4" spans="1:86" ht="15" customHeight="1" x14ac:dyDescent="0.3">
      <c r="A4" s="71"/>
      <c r="B4" s="81"/>
      <c r="C4" s="67"/>
      <c r="D4" s="11" t="s">
        <v>6</v>
      </c>
      <c r="E4" s="12">
        <v>3.4565378125770199</v>
      </c>
      <c r="F4" s="12">
        <v>3.48705200445381</v>
      </c>
      <c r="G4" s="12">
        <v>3.4678312341995601</v>
      </c>
      <c r="H4" s="12">
        <v>3.3765721959158999</v>
      </c>
      <c r="I4" s="12">
        <v>3.2290498678819</v>
      </c>
      <c r="J4" s="12">
        <v>3.1430416944305102</v>
      </c>
      <c r="K4" s="12">
        <v>3.0540449572648201</v>
      </c>
      <c r="L4" s="12">
        <v>3.1146726556583499</v>
      </c>
      <c r="M4" s="12">
        <v>3.4159851103424002</v>
      </c>
      <c r="N4" s="12">
        <v>3.6717148162886302</v>
      </c>
      <c r="O4" s="12">
        <v>3.8257265123430901</v>
      </c>
      <c r="P4" s="12">
        <v>4.12798726240867</v>
      </c>
      <c r="Q4" s="12">
        <v>4.1262584615895701</v>
      </c>
      <c r="R4" s="12">
        <v>4.0880009866667804</v>
      </c>
      <c r="S4" s="12">
        <v>4.0058841039448003</v>
      </c>
      <c r="T4" s="12">
        <v>3.9036602843473398</v>
      </c>
      <c r="U4" s="12">
        <v>3.8259509012423001</v>
      </c>
      <c r="V4" s="12">
        <v>3.9210719786564798</v>
      </c>
      <c r="W4" s="12">
        <v>4.0252392952071396</v>
      </c>
      <c r="X4" s="12">
        <v>3.9604624388648699</v>
      </c>
      <c r="Y4" s="12">
        <v>3.9477441947092302</v>
      </c>
      <c r="Z4" s="12">
        <v>3.9923992794303098</v>
      </c>
      <c r="AA4" s="12">
        <v>3.9833089294905499</v>
      </c>
      <c r="AB4" s="12">
        <v>4.0110643618565103</v>
      </c>
      <c r="AC4" s="14">
        <v>3.9124146486845399</v>
      </c>
      <c r="AD4" s="14">
        <v>3.8843339117262699</v>
      </c>
      <c r="AE4" s="14">
        <v>3.8627402697636799</v>
      </c>
      <c r="AF4" s="14">
        <v>3.7648944945518501</v>
      </c>
      <c r="AG4" s="14">
        <v>3.6756805362543901</v>
      </c>
      <c r="AH4" s="14">
        <v>3.6842645189209602</v>
      </c>
      <c r="AI4" s="14">
        <v>3.5930646920350902</v>
      </c>
      <c r="AJ4" s="19">
        <v>3.6923143644212502</v>
      </c>
      <c r="AK4" s="19">
        <v>3.5521004199700701</v>
      </c>
      <c r="AL4" s="20">
        <v>3.5120494681766199</v>
      </c>
      <c r="AM4" s="17">
        <v>3.5456451689020199</v>
      </c>
      <c r="AN4" s="18">
        <v>3.29526668984473</v>
      </c>
      <c r="AO4" s="14">
        <v>3.17302428575629</v>
      </c>
      <c r="AP4" s="14">
        <v>3.0875483235953198</v>
      </c>
      <c r="AQ4" s="14">
        <v>3.1130912596086602</v>
      </c>
      <c r="AR4" s="14">
        <v>3.10435331323569</v>
      </c>
      <c r="AS4" s="14">
        <v>3.1767679144925598</v>
      </c>
      <c r="AT4" s="14">
        <v>3.2766337974458501</v>
      </c>
      <c r="AU4" s="14">
        <v>3.1024873959499701</v>
      </c>
      <c r="AV4" s="14">
        <v>3.2936312121161899</v>
      </c>
      <c r="AW4" s="14">
        <v>3.3852596436610001</v>
      </c>
      <c r="AX4" s="14">
        <v>3.43274754079123</v>
      </c>
      <c r="AY4" s="14">
        <v>3.7266592468045698</v>
      </c>
      <c r="AZ4" s="14">
        <v>3.7879256511782899</v>
      </c>
      <c r="BA4" s="14">
        <v>3.70605144018135</v>
      </c>
      <c r="BB4" s="14">
        <v>4.1542850812063499</v>
      </c>
      <c r="BC4" s="14">
        <v>4.6033474886299697</v>
      </c>
      <c r="BD4" s="14">
        <v>4.7748386294364602</v>
      </c>
      <c r="BE4" s="14">
        <v>5.2050855307467296</v>
      </c>
      <c r="BF4" s="14">
        <v>5.7077318266366399</v>
      </c>
      <c r="BG4" s="14">
        <v>0</v>
      </c>
      <c r="BH4" s="14">
        <v>0</v>
      </c>
      <c r="BI4" s="14">
        <v>0</v>
      </c>
      <c r="BJ4" s="14">
        <v>0</v>
      </c>
      <c r="BK4" s="14">
        <v>0</v>
      </c>
      <c r="BM4" s="4">
        <v>1000</v>
      </c>
      <c r="BO4" s="14">
        <v>0</v>
      </c>
      <c r="BP4" s="14">
        <v>0</v>
      </c>
      <c r="BQ4" s="14">
        <v>0</v>
      </c>
      <c r="BR4" s="14">
        <v>0</v>
      </c>
      <c r="BS4" s="14">
        <v>0</v>
      </c>
      <c r="BT4" s="14">
        <v>0</v>
      </c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60"/>
      <c r="CG4" s="61"/>
    </row>
    <row r="5" spans="1:86" ht="15" customHeight="1" x14ac:dyDescent="0.2">
      <c r="A5" s="71"/>
      <c r="B5" s="79" t="s">
        <v>7</v>
      </c>
      <c r="C5" s="11" t="s">
        <v>8</v>
      </c>
      <c r="D5" s="67" t="s">
        <v>6</v>
      </c>
      <c r="E5" s="12">
        <v>1.5163834395301099</v>
      </c>
      <c r="F5" s="12">
        <v>1.5815014822531599</v>
      </c>
      <c r="G5" s="12">
        <v>1.6209503362689199</v>
      </c>
      <c r="H5" s="12">
        <v>1.6119335019230201</v>
      </c>
      <c r="I5" s="12">
        <v>1.535417653411</v>
      </c>
      <c r="J5" s="12">
        <v>1.4688689363781</v>
      </c>
      <c r="K5" s="12">
        <v>1.41822333314033</v>
      </c>
      <c r="L5" s="12">
        <v>1.4286695306196799</v>
      </c>
      <c r="M5" s="12">
        <v>1.4721955789166601</v>
      </c>
      <c r="N5" s="12">
        <v>1.6190854206099099</v>
      </c>
      <c r="O5" s="12">
        <v>1.73803805722535</v>
      </c>
      <c r="P5" s="12">
        <v>1.8449798385976399</v>
      </c>
      <c r="Q5" s="12">
        <v>1.8791771527339101</v>
      </c>
      <c r="R5" s="12">
        <v>1.8969757205067601</v>
      </c>
      <c r="S5" s="12">
        <v>1.84923465041682</v>
      </c>
      <c r="T5" s="12">
        <v>1.8786782277468499</v>
      </c>
      <c r="U5" s="12">
        <v>1.86403213810616</v>
      </c>
      <c r="V5" s="12">
        <v>1.7930490362025</v>
      </c>
      <c r="W5" s="12">
        <v>1.82128803695694</v>
      </c>
      <c r="X5" s="12">
        <v>1.8658276866255801</v>
      </c>
      <c r="Y5" s="12">
        <v>1.83498999970874</v>
      </c>
      <c r="Z5" s="12">
        <v>1.7808169938385801</v>
      </c>
      <c r="AA5" s="12">
        <v>1.78013868222927</v>
      </c>
      <c r="AB5" s="12">
        <v>1.7978400954649301</v>
      </c>
      <c r="AC5" s="14">
        <v>1.77422600770149</v>
      </c>
      <c r="AD5" s="14">
        <v>1.7371402729079699</v>
      </c>
      <c r="AE5" s="14">
        <v>1.70533054265533</v>
      </c>
      <c r="AF5" s="14">
        <v>1.6714112868865301</v>
      </c>
      <c r="AG5" s="14">
        <v>1.5896347429324</v>
      </c>
      <c r="AH5" s="14">
        <v>1.6038463119325399</v>
      </c>
      <c r="AI5" s="14">
        <v>1.67482589360278</v>
      </c>
      <c r="AJ5" s="19">
        <v>1.6641687133832701</v>
      </c>
      <c r="AK5" s="19">
        <v>1.6549701376045101</v>
      </c>
      <c r="AL5" s="20">
        <v>1.6378607146219599</v>
      </c>
      <c r="AM5" s="17">
        <v>1.60033172556417</v>
      </c>
      <c r="AN5" s="18">
        <v>1.5443302565291901</v>
      </c>
      <c r="AO5" s="14">
        <v>1.49655627600417</v>
      </c>
      <c r="AP5" s="14">
        <v>1.4703353098852301</v>
      </c>
      <c r="AQ5" s="14">
        <v>1.44655440976394</v>
      </c>
      <c r="AR5" s="14">
        <v>1.4627517510549299</v>
      </c>
      <c r="AS5" s="14">
        <v>1.5427630497218701</v>
      </c>
      <c r="AT5" s="14">
        <v>1.53890817625786</v>
      </c>
      <c r="AU5" s="14">
        <v>1.5070549720051101</v>
      </c>
      <c r="AV5" s="14">
        <v>1.4546953655864501</v>
      </c>
      <c r="AW5" s="14">
        <v>1.4437540932508901</v>
      </c>
      <c r="AX5" s="14">
        <v>1.47489974282151</v>
      </c>
      <c r="AY5" s="14">
        <v>1.3508586961103</v>
      </c>
      <c r="AZ5" s="14">
        <v>1.58753358933051</v>
      </c>
      <c r="BA5" s="14">
        <v>1.7470083307490201</v>
      </c>
      <c r="BB5" s="14">
        <v>1.97945268620635</v>
      </c>
      <c r="BC5" s="14">
        <v>1.8050146651411301</v>
      </c>
      <c r="BD5" s="14">
        <v>1.85157754742914</v>
      </c>
      <c r="BE5" s="14">
        <v>1.7067470056524101</v>
      </c>
      <c r="BF5" s="14">
        <v>2.4847291192354501</v>
      </c>
      <c r="BG5" s="14">
        <v>0</v>
      </c>
      <c r="BH5" s="14">
        <v>0</v>
      </c>
      <c r="BI5" s="14">
        <v>0</v>
      </c>
      <c r="BJ5" s="14">
        <v>0</v>
      </c>
      <c r="BK5" s="14">
        <v>0</v>
      </c>
      <c r="BM5" s="4">
        <v>1000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59"/>
      <c r="CG5" s="61"/>
    </row>
    <row r="6" spans="1:86" ht="15" customHeight="1" x14ac:dyDescent="0.2">
      <c r="A6" s="71"/>
      <c r="B6" s="80"/>
      <c r="C6" s="11" t="s">
        <v>9</v>
      </c>
      <c r="D6" s="67"/>
      <c r="E6" s="12">
        <v>1.87576758102787</v>
      </c>
      <c r="F6" s="12">
        <v>1.8798536088976701</v>
      </c>
      <c r="G6" s="12">
        <v>1.8983812041679999</v>
      </c>
      <c r="H6" s="12">
        <v>1.8809870542776601</v>
      </c>
      <c r="I6" s="12">
        <v>1.87689785066367</v>
      </c>
      <c r="J6" s="12">
        <v>1.7669719726855799</v>
      </c>
      <c r="K6" s="12">
        <v>1.7119131163193899</v>
      </c>
      <c r="L6" s="12">
        <v>1.7436957874632499</v>
      </c>
      <c r="M6" s="12">
        <v>1.8466395283047801</v>
      </c>
      <c r="N6" s="12">
        <v>2.0166053312105001</v>
      </c>
      <c r="O6" s="12">
        <v>2.13867774241263</v>
      </c>
      <c r="P6" s="12">
        <v>2.2081361862447499</v>
      </c>
      <c r="Q6" s="12">
        <v>2.2765128302645201</v>
      </c>
      <c r="R6" s="12">
        <v>2.1488996986306899</v>
      </c>
      <c r="S6" s="12">
        <v>2.1253914865928598</v>
      </c>
      <c r="T6" s="12">
        <v>2.1272099082378801</v>
      </c>
      <c r="U6" s="12">
        <v>2.0902299169789602</v>
      </c>
      <c r="V6" s="12">
        <v>2.1250182139544398</v>
      </c>
      <c r="W6" s="12">
        <v>2.1620443199539401</v>
      </c>
      <c r="X6" s="12">
        <v>2.2073978039101099</v>
      </c>
      <c r="Y6" s="12">
        <v>2.1378722571628201</v>
      </c>
      <c r="Z6" s="12">
        <v>2.25741223790844</v>
      </c>
      <c r="AA6" s="12">
        <v>2.1622711776721699</v>
      </c>
      <c r="AB6" s="12">
        <v>2.1487476323814798</v>
      </c>
      <c r="AC6" s="14">
        <v>2.0299153741453702</v>
      </c>
      <c r="AD6" s="14">
        <v>2.0016845645937602</v>
      </c>
      <c r="AE6" s="14">
        <v>1.9591525341898599</v>
      </c>
      <c r="AF6" s="14">
        <v>1.9262394574880299</v>
      </c>
      <c r="AG6" s="14">
        <v>1.86021967181049</v>
      </c>
      <c r="AH6" s="14">
        <v>1.8929742396101901</v>
      </c>
      <c r="AI6" s="14">
        <v>1.8145412273977799</v>
      </c>
      <c r="AJ6" s="19">
        <v>1.9202700802892401</v>
      </c>
      <c r="AK6" s="19">
        <v>1.8543013511395201</v>
      </c>
      <c r="AL6" s="20">
        <v>1.8034224434147099</v>
      </c>
      <c r="AM6" s="17">
        <v>1.7968133922898699</v>
      </c>
      <c r="AN6" s="18">
        <v>1.7442329146723301</v>
      </c>
      <c r="AO6" s="14">
        <v>1.89546085588653</v>
      </c>
      <c r="AP6" s="14">
        <v>1.66796214048553</v>
      </c>
      <c r="AQ6" s="14">
        <v>1.6469534088223301</v>
      </c>
      <c r="AR6" s="14">
        <v>1.6432753695312701</v>
      </c>
      <c r="AS6" s="14">
        <v>1.75235853379152</v>
      </c>
      <c r="AT6" s="14">
        <v>1.6951696428571399</v>
      </c>
      <c r="AU6" s="14">
        <v>1.71146022399895</v>
      </c>
      <c r="AV6" s="14">
        <v>1.60926024376317</v>
      </c>
      <c r="AW6" s="14">
        <v>1.6451047619047601</v>
      </c>
      <c r="AX6" s="14">
        <v>1.6451068256546699</v>
      </c>
      <c r="AY6" s="14">
        <v>1.66969008441138</v>
      </c>
      <c r="AZ6" s="14">
        <v>1.6696819933515701</v>
      </c>
      <c r="BA6" s="14">
        <v>1.66968599033816</v>
      </c>
      <c r="BB6" s="14">
        <v>2.24160132146373</v>
      </c>
      <c r="BC6" s="14">
        <v>2.8333333333333299</v>
      </c>
      <c r="BD6" s="14">
        <v>3.05</v>
      </c>
      <c r="BE6" s="14">
        <v>3.0500079018068802</v>
      </c>
      <c r="BF6" s="14">
        <v>3.2656027174737599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M6" s="4">
        <v>1000</v>
      </c>
      <c r="BO6" s="14">
        <v>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59"/>
      <c r="CG6" s="61"/>
    </row>
    <row r="7" spans="1:86" ht="15" customHeight="1" x14ac:dyDescent="0.2">
      <c r="A7" s="71"/>
      <c r="B7" s="80"/>
      <c r="C7" s="11" t="s">
        <v>10</v>
      </c>
      <c r="D7" s="67"/>
      <c r="E7" s="12">
        <v>2.0515527318941298</v>
      </c>
      <c r="F7" s="12">
        <v>2.0570864511006599</v>
      </c>
      <c r="G7" s="12">
        <v>2.10776951772631</v>
      </c>
      <c r="H7" s="12">
        <v>2.0620356952691599</v>
      </c>
      <c r="I7" s="12">
        <v>1.8808662339314</v>
      </c>
      <c r="J7" s="12">
        <v>1.88828130174219</v>
      </c>
      <c r="K7" s="12">
        <v>1.830738708818</v>
      </c>
      <c r="L7" s="12">
        <v>1.90147998449371</v>
      </c>
      <c r="M7" s="12">
        <v>2.0344928092624701</v>
      </c>
      <c r="N7" s="12">
        <v>2.2155878204399002</v>
      </c>
      <c r="O7" s="12">
        <v>2.3793630606940899</v>
      </c>
      <c r="P7" s="12">
        <v>2.4689359852619401</v>
      </c>
      <c r="Q7" s="12">
        <v>2.41367786110205</v>
      </c>
      <c r="R7" s="12">
        <v>2.45316428185293</v>
      </c>
      <c r="S7" s="12">
        <v>2.4218238952382598</v>
      </c>
      <c r="T7" s="12">
        <v>2.3902324684084602</v>
      </c>
      <c r="U7" s="12">
        <v>2.3222001312152898</v>
      </c>
      <c r="V7" s="12">
        <v>2.3324526236820402</v>
      </c>
      <c r="W7" s="12">
        <v>2.40907071089423</v>
      </c>
      <c r="X7" s="12">
        <v>2.3260867090081101</v>
      </c>
      <c r="Y7" s="12">
        <v>2.3256170317538398</v>
      </c>
      <c r="Z7" s="12">
        <v>2.3454522283379</v>
      </c>
      <c r="AA7" s="12">
        <v>2.29734554700712</v>
      </c>
      <c r="AB7" s="12">
        <v>2.2875457811056599</v>
      </c>
      <c r="AC7" s="14">
        <v>2.2305093885732101</v>
      </c>
      <c r="AD7" s="14">
        <v>2.17081410909941</v>
      </c>
      <c r="AE7" s="14">
        <v>2.1937280772562202</v>
      </c>
      <c r="AF7" s="14">
        <v>2.2109732271932301</v>
      </c>
      <c r="AG7" s="14">
        <v>2.1094024984700201</v>
      </c>
      <c r="AH7" s="14">
        <v>2.06918709839643</v>
      </c>
      <c r="AI7" s="14">
        <v>2.0355389368994801</v>
      </c>
      <c r="AJ7" s="19">
        <v>1.9894417383607801</v>
      </c>
      <c r="AK7" s="19">
        <v>1.9976411708149799</v>
      </c>
      <c r="AL7" s="20">
        <v>1.97073591557572</v>
      </c>
      <c r="AM7" s="17">
        <v>1.9755410958609601</v>
      </c>
      <c r="AN7" s="18">
        <v>1.9471812414626799</v>
      </c>
      <c r="AO7" s="14">
        <v>1.86654181593636</v>
      </c>
      <c r="AP7" s="14">
        <v>1.93320922696922</v>
      </c>
      <c r="AQ7" s="14">
        <v>1.8364425324359399</v>
      </c>
      <c r="AR7" s="14">
        <v>1.82371491151447</v>
      </c>
      <c r="AS7" s="14">
        <v>1.9630776540350701</v>
      </c>
      <c r="AT7" s="14">
        <v>1.85202832624739</v>
      </c>
      <c r="AU7" s="14">
        <v>1.91722905951264</v>
      </c>
      <c r="AV7" s="14">
        <v>1.76438226119574</v>
      </c>
      <c r="AW7" s="14">
        <v>1.8688018341386701</v>
      </c>
      <c r="AX7" s="14">
        <v>1.9730131015245</v>
      </c>
      <c r="AY7" s="14">
        <v>2.0203409562038002</v>
      </c>
      <c r="AZ7" s="14">
        <v>1.8309684504025301</v>
      </c>
      <c r="BA7" s="14">
        <v>2.1710718182361899</v>
      </c>
      <c r="BB7" s="14">
        <v>2.17710065931194</v>
      </c>
      <c r="BC7" s="14">
        <v>2.3463572105605999</v>
      </c>
      <c r="BD7" s="14">
        <v>3.0860313944225601</v>
      </c>
      <c r="BE7" s="14">
        <v>2.9633807942746202</v>
      </c>
      <c r="BF7" s="14">
        <v>2.94446938459626</v>
      </c>
      <c r="BG7" s="14">
        <v>0</v>
      </c>
      <c r="BH7" s="14">
        <v>0</v>
      </c>
      <c r="BI7" s="14">
        <v>0</v>
      </c>
      <c r="BJ7" s="14">
        <v>0</v>
      </c>
      <c r="BK7" s="14">
        <v>0</v>
      </c>
      <c r="BM7" s="4">
        <v>1000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>
        <v>0</v>
      </c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59"/>
      <c r="CG7" s="61"/>
    </row>
    <row r="8" spans="1:86" ht="15" customHeight="1" x14ac:dyDescent="0.2">
      <c r="A8" s="70"/>
      <c r="B8" s="81"/>
      <c r="C8" s="11" t="s">
        <v>11</v>
      </c>
      <c r="D8" s="67"/>
      <c r="E8" s="12">
        <v>3.2963332380591801</v>
      </c>
      <c r="F8" s="12">
        <v>3.3650982515316201</v>
      </c>
      <c r="G8" s="12">
        <v>3.4706426963841102</v>
      </c>
      <c r="H8" s="12">
        <v>3.3721888892053902</v>
      </c>
      <c r="I8" s="12">
        <v>3.3285281634669599</v>
      </c>
      <c r="J8" s="12">
        <v>3.30558055205343</v>
      </c>
      <c r="K8" s="12">
        <v>3.1797263486920202</v>
      </c>
      <c r="L8" s="12">
        <v>3.11772609255652</v>
      </c>
      <c r="M8" s="12">
        <v>3.3149862441189102</v>
      </c>
      <c r="N8" s="12">
        <v>3.3870709572157698</v>
      </c>
      <c r="O8" s="12">
        <v>3.7777613306479201</v>
      </c>
      <c r="P8" s="12">
        <v>3.90094978749572</v>
      </c>
      <c r="Q8" s="12">
        <v>4.1518310948038302</v>
      </c>
      <c r="R8" s="12">
        <v>4.0568008031543599</v>
      </c>
      <c r="S8" s="12">
        <v>4.1916444536502899</v>
      </c>
      <c r="T8" s="12">
        <v>4.0452267575642002</v>
      </c>
      <c r="U8" s="12">
        <v>4.0641567689220697</v>
      </c>
      <c r="V8" s="12">
        <v>3.9104176522848402</v>
      </c>
      <c r="W8" s="12">
        <v>4.0643737525763797</v>
      </c>
      <c r="X8" s="12">
        <v>4.3115102037155904</v>
      </c>
      <c r="Y8" s="12">
        <v>4.2850072323849204</v>
      </c>
      <c r="Z8" s="12">
        <v>4.1575432163139601</v>
      </c>
      <c r="AA8" s="12">
        <v>3.7782676664602501</v>
      </c>
      <c r="AB8" s="12">
        <v>3.9686762447647901</v>
      </c>
      <c r="AC8" s="14">
        <v>3.86623496262898</v>
      </c>
      <c r="AD8" s="14">
        <v>3.8272395012030098</v>
      </c>
      <c r="AE8" s="14">
        <v>3.8064608941763298</v>
      </c>
      <c r="AF8" s="14">
        <v>3.8734737301887199</v>
      </c>
      <c r="AG8" s="14">
        <v>3.7335620399961802</v>
      </c>
      <c r="AH8" s="14">
        <v>3.6898853208847502</v>
      </c>
      <c r="AI8" s="14">
        <v>3.66373846848869</v>
      </c>
      <c r="AJ8" s="19">
        <v>3.4638707942575002</v>
      </c>
      <c r="AK8" s="19">
        <v>3.5089048320132501</v>
      </c>
      <c r="AL8" s="20">
        <v>3.55593666905453</v>
      </c>
      <c r="AM8" s="17">
        <v>3.5508799462657401</v>
      </c>
      <c r="AN8" s="18">
        <v>3.4279600769831702</v>
      </c>
      <c r="AO8" s="14">
        <v>3.3628333165914999</v>
      </c>
      <c r="AP8" s="14">
        <v>3.4665522846306702</v>
      </c>
      <c r="AQ8" s="14">
        <v>3.1415489650257502</v>
      </c>
      <c r="AR8" s="14">
        <v>3.1428196411013101</v>
      </c>
      <c r="AS8" s="14">
        <v>3.4193483393661599</v>
      </c>
      <c r="AT8" s="14">
        <v>3.2495243689598801</v>
      </c>
      <c r="AU8" s="14">
        <v>3.2892056748379499</v>
      </c>
      <c r="AV8" s="14">
        <v>3.3896508024502801</v>
      </c>
      <c r="AW8" s="14">
        <v>3.4399523888936501</v>
      </c>
      <c r="AX8" s="14">
        <v>3.5337704975086899</v>
      </c>
      <c r="AY8" s="14">
        <v>3.1205675502272601</v>
      </c>
      <c r="AZ8" s="14">
        <v>3.3999761788342702</v>
      </c>
      <c r="BA8" s="14">
        <v>3.39985057584685</v>
      </c>
      <c r="BB8" s="14">
        <v>3.4839830107087999</v>
      </c>
      <c r="BC8" s="14">
        <v>3.5450550462696602</v>
      </c>
      <c r="BD8" s="14">
        <v>4.3085423757642696</v>
      </c>
      <c r="BE8" s="14">
        <v>4.2560808140499198</v>
      </c>
      <c r="BF8" s="14">
        <v>5.41735287169272</v>
      </c>
      <c r="BG8" s="14">
        <v>0</v>
      </c>
      <c r="BH8" s="14">
        <v>0</v>
      </c>
      <c r="BI8" s="14">
        <v>0</v>
      </c>
      <c r="BJ8" s="14">
        <v>0</v>
      </c>
      <c r="BK8" s="14">
        <v>0</v>
      </c>
      <c r="BM8" s="4">
        <v>1000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>
        <v>0</v>
      </c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59"/>
      <c r="CG8" s="61"/>
    </row>
    <row r="9" spans="1:86" s="2" customFormat="1" ht="15" customHeight="1" x14ac:dyDescent="0.3">
      <c r="A9" s="69">
        <v>2</v>
      </c>
      <c r="B9" s="79" t="s">
        <v>183</v>
      </c>
      <c r="C9" s="68" t="s">
        <v>4</v>
      </c>
      <c r="D9" s="11" t="s">
        <v>5</v>
      </c>
      <c r="E9" s="12">
        <v>22.378789999999999</v>
      </c>
      <c r="F9" s="12">
        <v>23.52975</v>
      </c>
      <c r="G9" s="12">
        <v>23.43648</v>
      </c>
      <c r="H9" s="12">
        <v>23.75366</v>
      </c>
      <c r="I9" s="12">
        <v>23.900919999999999</v>
      </c>
      <c r="J9" s="12">
        <v>23.989989999999999</v>
      </c>
      <c r="K9" s="12">
        <v>23.563369999999999</v>
      </c>
      <c r="L9" s="12">
        <v>23.679040000000001</v>
      </c>
      <c r="M9" s="12">
        <v>25.034520000000001</v>
      </c>
      <c r="N9" s="12">
        <v>25.566600000000001</v>
      </c>
      <c r="O9" s="12">
        <v>30.16591</v>
      </c>
      <c r="P9" s="12">
        <v>29.818210000000001</v>
      </c>
      <c r="Q9" s="12">
        <v>30.117239999999999</v>
      </c>
      <c r="R9" s="12">
        <v>30.1372</v>
      </c>
      <c r="S9" s="12">
        <v>29.991160000000001</v>
      </c>
      <c r="T9" s="12">
        <v>30.272130000000001</v>
      </c>
      <c r="U9" s="12">
        <v>28.270769999999999</v>
      </c>
      <c r="V9" s="12">
        <v>27.31</v>
      </c>
      <c r="W9" s="12">
        <v>26.45</v>
      </c>
      <c r="X9" s="12">
        <v>24.89</v>
      </c>
      <c r="Y9" s="12">
        <v>24.73</v>
      </c>
      <c r="Z9" s="12">
        <v>24.65</v>
      </c>
      <c r="AA9" s="12">
        <v>26.55</v>
      </c>
      <c r="AB9" s="12">
        <v>24.48</v>
      </c>
      <c r="AC9" s="12">
        <v>22.93</v>
      </c>
      <c r="AD9" s="12">
        <v>23.4</v>
      </c>
      <c r="AE9" s="12">
        <v>22.4</v>
      </c>
      <c r="AF9" s="12">
        <v>21.58</v>
      </c>
      <c r="AG9" s="12">
        <v>20.79</v>
      </c>
      <c r="AH9" s="12">
        <v>20.32</v>
      </c>
      <c r="AI9" s="12">
        <v>17.46</v>
      </c>
      <c r="AJ9" s="12">
        <v>16.68</v>
      </c>
      <c r="AK9" s="12">
        <v>15.52</v>
      </c>
      <c r="AL9" s="21">
        <v>15.55</v>
      </c>
      <c r="AM9" s="21">
        <v>14.91</v>
      </c>
      <c r="AN9" s="22">
        <v>14.66</v>
      </c>
      <c r="AO9" s="12">
        <v>16.09</v>
      </c>
      <c r="AP9" s="12">
        <v>16.170000000000002</v>
      </c>
      <c r="AQ9" s="12">
        <v>18.62</v>
      </c>
      <c r="AR9" s="12">
        <v>18.579999999999998</v>
      </c>
      <c r="AS9" s="12">
        <v>18.600000000000001</v>
      </c>
      <c r="AT9" s="12">
        <v>19.63</v>
      </c>
      <c r="AU9" s="12">
        <v>21.57</v>
      </c>
      <c r="AV9" s="12">
        <v>21.79</v>
      </c>
      <c r="AW9" s="12">
        <v>22.26</v>
      </c>
      <c r="AX9" s="12">
        <v>22.13</v>
      </c>
      <c r="AY9" s="12">
        <v>21.63</v>
      </c>
      <c r="AZ9" s="12">
        <v>25.79</v>
      </c>
      <c r="BA9" s="12">
        <v>26.45</v>
      </c>
      <c r="BB9" s="12">
        <v>27.08</v>
      </c>
      <c r="BC9" s="12">
        <v>28.57</v>
      </c>
      <c r="BD9" s="12">
        <v>27.75</v>
      </c>
      <c r="BE9" s="12">
        <v>28.05</v>
      </c>
      <c r="BF9" s="12">
        <v>29.89</v>
      </c>
      <c r="BG9" s="12">
        <v>37.090000000000003</v>
      </c>
      <c r="BH9" s="12">
        <v>39.437060000000002</v>
      </c>
      <c r="BI9" s="12">
        <v>41.74</v>
      </c>
      <c r="BJ9" s="11">
        <v>45.66</v>
      </c>
      <c r="BK9" s="38">
        <f>BN9/BM9</f>
        <v>49.694669999999995</v>
      </c>
      <c r="BL9" s="39">
        <f>BK9/BJ9-1</f>
        <v>8.8363337713534884E-2</v>
      </c>
      <c r="BM9" s="2">
        <v>1000</v>
      </c>
      <c r="BN9" s="43">
        <v>49694.67</v>
      </c>
      <c r="BO9" s="44">
        <v>49.46</v>
      </c>
      <c r="BP9" s="12">
        <v>44.46</v>
      </c>
      <c r="BQ9" s="12">
        <v>51.12</v>
      </c>
      <c r="BR9" s="12">
        <v>34.909999999999997</v>
      </c>
      <c r="BS9" s="11">
        <v>29.3</v>
      </c>
      <c r="BT9" s="11">
        <v>36.549999999999997</v>
      </c>
      <c r="BU9" s="11">
        <v>38.56</v>
      </c>
      <c r="BV9" s="11">
        <v>35.15</v>
      </c>
      <c r="BW9" s="11">
        <v>34.090000000000003</v>
      </c>
      <c r="BX9" s="11">
        <v>33.06</v>
      </c>
      <c r="BY9" s="11">
        <v>31.29</v>
      </c>
      <c r="BZ9" s="11">
        <v>27.59</v>
      </c>
      <c r="CA9" s="11">
        <v>27.3</v>
      </c>
      <c r="CB9" s="11">
        <v>22.31</v>
      </c>
      <c r="CC9" s="11">
        <v>21.65</v>
      </c>
      <c r="CD9" s="11">
        <v>18.829999999999998</v>
      </c>
      <c r="CE9" s="11">
        <v>13.81</v>
      </c>
      <c r="CF9" s="58">
        <v>11.59</v>
      </c>
      <c r="CG9" s="63">
        <f>76000/7.0965/1000</f>
        <v>10.7095046854083</v>
      </c>
    </row>
    <row r="10" spans="1:86" ht="15" customHeight="1" x14ac:dyDescent="0.2">
      <c r="A10" s="71"/>
      <c r="B10" s="81"/>
      <c r="C10" s="68"/>
      <c r="D10" s="13" t="s">
        <v>6</v>
      </c>
      <c r="E10" s="14">
        <v>19.850915419422201</v>
      </c>
      <c r="F10" s="14">
        <v>21.3845297215952</v>
      </c>
      <c r="G10" s="14">
        <v>24.101313429010801</v>
      </c>
      <c r="H10" s="14">
        <v>21.918819301848</v>
      </c>
      <c r="I10" s="14">
        <v>22.8076119828816</v>
      </c>
      <c r="J10" s="14">
        <v>22.779402209226799</v>
      </c>
      <c r="K10" s="14">
        <v>22.085955369595499</v>
      </c>
      <c r="L10" s="14">
        <v>22.026508076358301</v>
      </c>
      <c r="M10" s="14">
        <v>22.186153966883801</v>
      </c>
      <c r="N10" s="14">
        <v>22.640175997572399</v>
      </c>
      <c r="O10" s="14">
        <v>24.456626737967898</v>
      </c>
      <c r="P10" s="14">
        <v>25.659025594497098</v>
      </c>
      <c r="Q10" s="14">
        <v>25.533904356313201</v>
      </c>
      <c r="R10" s="14">
        <v>25.774844110154099</v>
      </c>
      <c r="S10" s="14">
        <v>25.886699561541299</v>
      </c>
      <c r="T10" s="14">
        <v>25.319220735786001</v>
      </c>
      <c r="U10" s="14">
        <v>24.9036435990378</v>
      </c>
      <c r="V10" s="14">
        <v>24.665762514551801</v>
      </c>
      <c r="W10" s="14">
        <v>24.8467247520779</v>
      </c>
      <c r="X10" s="14">
        <v>23.605983175762699</v>
      </c>
      <c r="Y10" s="14">
        <v>24.5024137912214</v>
      </c>
      <c r="Z10" s="14">
        <v>22.863230533826901</v>
      </c>
      <c r="AA10" s="14">
        <v>23.487784492734999</v>
      </c>
      <c r="AB10" s="14">
        <v>23.009121708055801</v>
      </c>
      <c r="AC10" s="14">
        <v>22.341568486589999</v>
      </c>
      <c r="AD10" s="14">
        <v>22.231278928136401</v>
      </c>
      <c r="AE10" s="14">
        <v>22.029409530386701</v>
      </c>
      <c r="AF10" s="14">
        <v>19.4244238009782</v>
      </c>
      <c r="AG10" s="14">
        <v>19.1220881262335</v>
      </c>
      <c r="AH10" s="14">
        <v>17.402242269970799</v>
      </c>
      <c r="AI10" s="14">
        <v>16.405074614028301</v>
      </c>
      <c r="AJ10" s="14">
        <v>15.1598134504539</v>
      </c>
      <c r="AK10" s="14">
        <v>15.1684449152542</v>
      </c>
      <c r="AL10" s="23">
        <v>13.902641424890801</v>
      </c>
      <c r="AM10" s="17">
        <v>13.9697375094787</v>
      </c>
      <c r="AN10" s="18">
        <v>13.207107021404299</v>
      </c>
      <c r="AO10" s="14">
        <v>13.911950181302201</v>
      </c>
      <c r="AP10" s="14">
        <v>13.772988700565</v>
      </c>
      <c r="AQ10" s="14">
        <v>15.2614156879195</v>
      </c>
      <c r="AR10" s="14">
        <v>15.617995462431599</v>
      </c>
      <c r="AS10" s="14">
        <v>17.157822841975999</v>
      </c>
      <c r="AT10" s="14">
        <v>18.064178988326798</v>
      </c>
      <c r="AU10" s="14">
        <v>17.195228216417199</v>
      </c>
      <c r="AV10" s="14">
        <v>19.392488913525501</v>
      </c>
      <c r="AW10" s="14">
        <v>20.6558119597914</v>
      </c>
      <c r="AX10" s="14">
        <v>20.1638170420058</v>
      </c>
      <c r="AY10" s="14">
        <v>20.778771498771501</v>
      </c>
      <c r="AZ10" s="14">
        <v>22.9332695028708</v>
      </c>
      <c r="BA10" s="14">
        <v>24.8102471214278</v>
      </c>
      <c r="BB10" s="14">
        <v>25.405144016023499</v>
      </c>
      <c r="BC10" s="14">
        <v>23.513798290598299</v>
      </c>
      <c r="BD10" s="14">
        <v>26.971463067262199</v>
      </c>
      <c r="BE10" s="14">
        <v>25.888659793814401</v>
      </c>
      <c r="BF10" s="14">
        <v>26.902173913043502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M10" s="4">
        <v>1000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59"/>
      <c r="CG10" s="61"/>
    </row>
    <row r="11" spans="1:86" ht="15" customHeight="1" x14ac:dyDescent="0.2">
      <c r="A11" s="71"/>
      <c r="B11" s="79" t="s">
        <v>12</v>
      </c>
      <c r="C11" s="13" t="s">
        <v>13</v>
      </c>
      <c r="D11" s="68" t="s">
        <v>6</v>
      </c>
      <c r="E11" s="14">
        <v>3.23426791277259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5.0624299065420599</v>
      </c>
      <c r="O11" s="14">
        <v>4.3295914371492001</v>
      </c>
      <c r="P11" s="14">
        <v>6.2768518518518501</v>
      </c>
      <c r="Q11" s="14">
        <v>7.07626420688519</v>
      </c>
      <c r="R11" s="14">
        <v>6.3870370370370404</v>
      </c>
      <c r="S11" s="14">
        <v>0</v>
      </c>
      <c r="T11" s="14">
        <v>0</v>
      </c>
      <c r="U11" s="14">
        <v>0</v>
      </c>
      <c r="V11" s="14">
        <v>0</v>
      </c>
      <c r="W11" s="14">
        <v>4.2830467372134002</v>
      </c>
      <c r="X11" s="14">
        <v>4.7479629629629603</v>
      </c>
      <c r="Y11" s="14">
        <v>10.1264563106796</v>
      </c>
      <c r="Z11" s="14">
        <v>4.0865538735529796</v>
      </c>
      <c r="AA11" s="14">
        <v>0</v>
      </c>
      <c r="AB11" s="14">
        <v>4.23259138617445</v>
      </c>
      <c r="AC11" s="14">
        <v>4.3015041020966303</v>
      </c>
      <c r="AD11" s="14">
        <v>0</v>
      </c>
      <c r="AE11" s="14">
        <v>0</v>
      </c>
      <c r="AF11" s="14">
        <v>3.48873456790123</v>
      </c>
      <c r="AG11" s="14">
        <v>0</v>
      </c>
      <c r="AH11" s="14">
        <v>3.5849014778325099</v>
      </c>
      <c r="AI11" s="14">
        <v>3.5574967160818201</v>
      </c>
      <c r="AJ11" s="14">
        <v>2.9074652777777801</v>
      </c>
      <c r="AK11" s="14">
        <v>2.8982111287567802</v>
      </c>
      <c r="AL11" s="23">
        <v>2.6345976253298198</v>
      </c>
      <c r="AM11" s="17">
        <v>2.5031076066790399</v>
      </c>
      <c r="AN11" s="23">
        <v>2.4099016203703698</v>
      </c>
      <c r="AO11" s="14">
        <v>2.6157125631603102</v>
      </c>
      <c r="AP11" s="14">
        <v>2.4027633101851902</v>
      </c>
      <c r="AQ11" s="14">
        <v>2.4579187228649202</v>
      </c>
      <c r="AR11" s="14">
        <v>3.0309259946966902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M11" s="4">
        <v>1000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59"/>
      <c r="CG11" s="61"/>
    </row>
    <row r="12" spans="1:86" ht="15" customHeight="1" x14ac:dyDescent="0.2">
      <c r="A12" s="71"/>
      <c r="B12" s="80"/>
      <c r="C12" s="13" t="s">
        <v>14</v>
      </c>
      <c r="D12" s="68"/>
      <c r="E12" s="14">
        <v>4.2</v>
      </c>
      <c r="F12" s="14">
        <v>0</v>
      </c>
      <c r="G12" s="14">
        <v>4.6132104454685097</v>
      </c>
      <c r="H12" s="14">
        <v>0</v>
      </c>
      <c r="I12" s="14">
        <v>4.8113207547169798</v>
      </c>
      <c r="J12" s="14">
        <v>4.7227692926045002</v>
      </c>
      <c r="K12" s="14">
        <v>5.07990258610692</v>
      </c>
      <c r="L12" s="14">
        <v>5.7308641975308596</v>
      </c>
      <c r="M12" s="14">
        <v>0</v>
      </c>
      <c r="N12" s="14">
        <v>0</v>
      </c>
      <c r="O12" s="14">
        <v>5.4638452914798199</v>
      </c>
      <c r="P12" s="14">
        <v>5.2556315939549503</v>
      </c>
      <c r="Q12" s="14">
        <v>6.4143415178571397</v>
      </c>
      <c r="R12" s="14">
        <v>0</v>
      </c>
      <c r="S12" s="14">
        <v>6.3487826871055004</v>
      </c>
      <c r="T12" s="14">
        <v>0</v>
      </c>
      <c r="U12" s="14">
        <v>7.7962962962963003</v>
      </c>
      <c r="V12" s="14">
        <v>6.6217647058823497</v>
      </c>
      <c r="W12" s="14">
        <v>6.8558641975308596</v>
      </c>
      <c r="X12" s="14">
        <v>5.5173913043478304</v>
      </c>
      <c r="Y12" s="14">
        <v>0</v>
      </c>
      <c r="Z12" s="14">
        <v>0</v>
      </c>
      <c r="AA12" s="14">
        <v>6.3671296296296296</v>
      </c>
      <c r="AB12" s="14">
        <v>0</v>
      </c>
      <c r="AC12" s="14">
        <v>3.9643333333333302</v>
      </c>
      <c r="AD12" s="14">
        <v>0</v>
      </c>
      <c r="AE12" s="14">
        <v>5.8270756213643597</v>
      </c>
      <c r="AF12" s="14">
        <v>5.7407407407407396</v>
      </c>
      <c r="AG12" s="14">
        <v>4.6772271518723798</v>
      </c>
      <c r="AH12" s="14">
        <v>3.9864516129032301</v>
      </c>
      <c r="AI12" s="14">
        <v>5.49420349154392</v>
      </c>
      <c r="AJ12" s="14">
        <v>0</v>
      </c>
      <c r="AK12" s="14">
        <v>3.9207539267015701</v>
      </c>
      <c r="AL12" s="23">
        <v>3.3060859393814299</v>
      </c>
      <c r="AM12" s="17">
        <v>4.0645843500894703</v>
      </c>
      <c r="AN12" s="18">
        <v>3.5035505617977498</v>
      </c>
      <c r="AO12" s="14">
        <v>3.6062359815025098</v>
      </c>
      <c r="AP12" s="14">
        <v>0</v>
      </c>
      <c r="AQ12" s="14">
        <v>2.8544761980735101</v>
      </c>
      <c r="AR12" s="14">
        <v>3.9445854168221501</v>
      </c>
      <c r="AS12" s="14">
        <v>0</v>
      </c>
      <c r="AT12" s="14">
        <v>0</v>
      </c>
      <c r="AU12" s="14">
        <v>0</v>
      </c>
      <c r="AV12" s="14">
        <v>5.0338772429906502</v>
      </c>
      <c r="AW12" s="14">
        <v>0</v>
      </c>
      <c r="AX12" s="14">
        <v>3.8587205</v>
      </c>
      <c r="AY12" s="14">
        <v>0</v>
      </c>
      <c r="AZ12" s="14">
        <v>4.9416766666666696</v>
      </c>
      <c r="BA12" s="14">
        <v>0</v>
      </c>
      <c r="BB12" s="14">
        <v>0</v>
      </c>
      <c r="BC12" s="14">
        <v>0</v>
      </c>
      <c r="BD12" s="14">
        <v>7.31</v>
      </c>
      <c r="BE12" s="14">
        <v>7.2061538461538497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M12" s="4">
        <v>1000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59"/>
      <c r="CG12" s="61"/>
    </row>
    <row r="13" spans="1:86" ht="15" customHeight="1" x14ac:dyDescent="0.2">
      <c r="A13" s="71"/>
      <c r="B13" s="80"/>
      <c r="C13" s="13" t="s">
        <v>15</v>
      </c>
      <c r="D13" s="68"/>
      <c r="E13" s="14">
        <v>5.1232831795224403</v>
      </c>
      <c r="F13" s="14">
        <v>4.8583715772465599</v>
      </c>
      <c r="G13" s="14">
        <v>4.6005930022599903</v>
      </c>
      <c r="H13" s="14">
        <v>5.2630360082796503</v>
      </c>
      <c r="I13" s="14">
        <v>5.2852561361498296</v>
      </c>
      <c r="J13" s="14">
        <v>5.4597742080868903</v>
      </c>
      <c r="K13" s="14">
        <v>5.1037500945465499</v>
      </c>
      <c r="L13" s="14">
        <v>5.1260018816047603</v>
      </c>
      <c r="M13" s="14">
        <v>4.9374420270938302</v>
      </c>
      <c r="N13" s="14">
        <v>5.4665375991363199</v>
      </c>
      <c r="O13" s="14">
        <v>5.7475940386392699</v>
      </c>
      <c r="P13" s="14">
        <v>6.3483686510133097</v>
      </c>
      <c r="Q13" s="14">
        <v>5.95958121410834</v>
      </c>
      <c r="R13" s="14">
        <v>6.11344198119229</v>
      </c>
      <c r="S13" s="14">
        <v>6.5069591083527696</v>
      </c>
      <c r="T13" s="14">
        <v>6.0073184971017897</v>
      </c>
      <c r="U13" s="14">
        <v>5.6899691566102604</v>
      </c>
      <c r="V13" s="14">
        <v>5.9798982565318299</v>
      </c>
      <c r="W13" s="14">
        <v>5.8108605533029998</v>
      </c>
      <c r="X13" s="14">
        <v>6.0250708562230999</v>
      </c>
      <c r="Y13" s="14">
        <v>5.2455530302842499</v>
      </c>
      <c r="Z13" s="14">
        <v>5.5981173790700796</v>
      </c>
      <c r="AA13" s="14">
        <v>6.29533392873007</v>
      </c>
      <c r="AB13" s="14">
        <v>5.5766911876232399</v>
      </c>
      <c r="AC13" s="14">
        <v>5.7182926676336701</v>
      </c>
      <c r="AD13" s="14">
        <v>4.8403026648039402</v>
      </c>
      <c r="AE13" s="14">
        <v>5.4186942504991702</v>
      </c>
      <c r="AF13" s="14">
        <v>4.8548210708678496</v>
      </c>
      <c r="AG13" s="14">
        <v>4.6468376339588398</v>
      </c>
      <c r="AH13" s="14">
        <v>4.7784801272458202</v>
      </c>
      <c r="AI13" s="14">
        <v>4.5696119238242998</v>
      </c>
      <c r="AJ13" s="14">
        <v>3.9820882245288498</v>
      </c>
      <c r="AK13" s="14">
        <v>3.5336000837472201</v>
      </c>
      <c r="AL13" s="23">
        <v>3.9163869796394799</v>
      </c>
      <c r="AM13" s="17">
        <v>3.7962394456026098</v>
      </c>
      <c r="AN13" s="18">
        <v>3.9453477609455598</v>
      </c>
      <c r="AO13" s="14">
        <v>3.4851953798266102</v>
      </c>
      <c r="AP13" s="14">
        <v>4.5522142943299597</v>
      </c>
      <c r="AQ13" s="14">
        <v>3.4332899605118699</v>
      </c>
      <c r="AR13" s="14">
        <v>3.5652718561048098</v>
      </c>
      <c r="AS13" s="14">
        <v>5.4151065365276496</v>
      </c>
      <c r="AT13" s="14">
        <v>4.63937404351414</v>
      </c>
      <c r="AU13" s="14">
        <v>6.0299957801056703</v>
      </c>
      <c r="AV13" s="14">
        <v>4.6574666264209403</v>
      </c>
      <c r="AW13" s="14">
        <v>5.4122201324452996</v>
      </c>
      <c r="AX13" s="14">
        <v>5.40420294936429</v>
      </c>
      <c r="AY13" s="14">
        <v>5.6100722260665901</v>
      </c>
      <c r="AZ13" s="14">
        <v>5.8881305444930998</v>
      </c>
      <c r="BA13" s="14">
        <v>6.3120389422255601</v>
      </c>
      <c r="BB13" s="14">
        <v>6.0631392268959603</v>
      </c>
      <c r="BC13" s="14">
        <v>7.1212142972042596</v>
      </c>
      <c r="BD13" s="14">
        <v>6.3775165464783203</v>
      </c>
      <c r="BE13" s="14">
        <v>5.7219643790000001</v>
      </c>
      <c r="BF13" s="14">
        <v>6.47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M13" s="4">
        <v>1000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59"/>
      <c r="CG13" s="61"/>
    </row>
    <row r="14" spans="1:86" ht="15" customHeight="1" x14ac:dyDescent="0.2">
      <c r="A14" s="71"/>
      <c r="B14" s="80"/>
      <c r="C14" s="13" t="s">
        <v>16</v>
      </c>
      <c r="D14" s="68"/>
      <c r="E14" s="14">
        <v>5.7845606350944401</v>
      </c>
      <c r="F14" s="14">
        <v>5.1377201006174298</v>
      </c>
      <c r="G14" s="14">
        <v>6.2825699026475004</v>
      </c>
      <c r="H14" s="14">
        <v>6.3818463217200598</v>
      </c>
      <c r="I14" s="14">
        <v>6.3196281759741098</v>
      </c>
      <c r="J14" s="14">
        <v>6.2393870040197301</v>
      </c>
      <c r="K14" s="14">
        <v>6.3289004404014104</v>
      </c>
      <c r="L14" s="14">
        <v>6.4270556231871003</v>
      </c>
      <c r="M14" s="14">
        <v>0</v>
      </c>
      <c r="N14" s="14">
        <v>6.3218861419112198</v>
      </c>
      <c r="O14" s="14">
        <v>7.1014077758510501</v>
      </c>
      <c r="P14" s="14">
        <v>7.3193021633946502</v>
      </c>
      <c r="Q14" s="14">
        <v>6.9590300532486298</v>
      </c>
      <c r="R14" s="14">
        <v>7.2296333407364202</v>
      </c>
      <c r="S14" s="14">
        <v>6.7386333057201497</v>
      </c>
      <c r="T14" s="14">
        <v>6.9075955844725501</v>
      </c>
      <c r="U14" s="14">
        <v>6.93081734239985</v>
      </c>
      <c r="V14" s="14">
        <v>0</v>
      </c>
      <c r="W14" s="14">
        <v>0</v>
      </c>
      <c r="X14" s="14">
        <v>8.9909174876847295</v>
      </c>
      <c r="Y14" s="14">
        <v>6.8604521485316203</v>
      </c>
      <c r="Z14" s="14">
        <v>0</v>
      </c>
      <c r="AA14" s="14">
        <v>7.6947175073982104</v>
      </c>
      <c r="AB14" s="14">
        <v>0</v>
      </c>
      <c r="AC14" s="14">
        <v>0</v>
      </c>
      <c r="AD14" s="14">
        <v>6.1472952553641598</v>
      </c>
      <c r="AE14" s="14">
        <v>5.7895807936310497</v>
      </c>
      <c r="AF14" s="14">
        <v>0</v>
      </c>
      <c r="AG14" s="14">
        <v>0</v>
      </c>
      <c r="AH14" s="14">
        <v>0</v>
      </c>
      <c r="AI14" s="14">
        <v>4.9737283398546701</v>
      </c>
      <c r="AJ14" s="14">
        <v>4.9348736272167297</v>
      </c>
      <c r="AK14" s="14">
        <v>4.7178798012313701</v>
      </c>
      <c r="AL14" s="14">
        <v>0</v>
      </c>
      <c r="AM14" s="14">
        <v>0</v>
      </c>
      <c r="AN14" s="18">
        <v>4.1246506428172198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5.7219643790000001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M14" s="4">
        <v>1000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59"/>
      <c r="CG14" s="61"/>
    </row>
    <row r="15" spans="1:86" ht="15" customHeight="1" x14ac:dyDescent="0.2">
      <c r="A15" s="71"/>
      <c r="B15" s="80"/>
      <c r="C15" s="13" t="s">
        <v>17</v>
      </c>
      <c r="D15" s="68"/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9.7521929824561404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12.538118811881199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M15" s="4">
        <v>1000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59"/>
      <c r="CG15" s="61"/>
    </row>
    <row r="16" spans="1:86" ht="15" customHeight="1" x14ac:dyDescent="0.2">
      <c r="A16" s="70"/>
      <c r="B16" s="81"/>
      <c r="C16" s="13" t="s">
        <v>18</v>
      </c>
      <c r="D16" s="68"/>
      <c r="E16" s="14">
        <v>0</v>
      </c>
      <c r="F16" s="14">
        <v>0</v>
      </c>
      <c r="G16" s="14">
        <v>0</v>
      </c>
      <c r="H16" s="14">
        <v>0</v>
      </c>
      <c r="I16" s="14">
        <v>63.207843137254898</v>
      </c>
      <c r="J16" s="14">
        <v>0</v>
      </c>
      <c r="K16" s="14">
        <v>28.31495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32.669791666666697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8.5917361111111106</v>
      </c>
      <c r="AC16" s="14">
        <v>0</v>
      </c>
      <c r="AD16" s="14">
        <v>0</v>
      </c>
      <c r="AE16" s="14">
        <v>0</v>
      </c>
      <c r="AF16" s="14">
        <v>0</v>
      </c>
      <c r="AG16" s="14">
        <v>21.158630952380999</v>
      </c>
      <c r="AH16" s="14">
        <v>20.212847222222202</v>
      </c>
      <c r="AI16" s="14">
        <v>0</v>
      </c>
      <c r="AJ16" s="14">
        <v>19.045483870967701</v>
      </c>
      <c r="AK16" s="14">
        <v>28.661616161616202</v>
      </c>
      <c r="AL16" s="14">
        <v>0</v>
      </c>
      <c r="AM16" s="17">
        <v>12.326774691358001</v>
      </c>
      <c r="AN16" s="18">
        <v>22.813666666666698</v>
      </c>
      <c r="AO16" s="14">
        <v>0</v>
      </c>
      <c r="AP16" s="14">
        <v>0</v>
      </c>
      <c r="AQ16" s="14">
        <v>22.897692307692299</v>
      </c>
      <c r="AR16" s="14">
        <v>0</v>
      </c>
      <c r="AS16" s="14">
        <v>0</v>
      </c>
      <c r="AT16" s="14">
        <v>18.229978070175399</v>
      </c>
      <c r="AU16" s="14">
        <v>17.591924603174601</v>
      </c>
      <c r="AV16" s="14">
        <v>0</v>
      </c>
      <c r="AW16" s="14">
        <v>0</v>
      </c>
      <c r="AX16" s="14">
        <v>0</v>
      </c>
      <c r="AY16" s="14">
        <v>0</v>
      </c>
      <c r="AZ16" s="14">
        <v>13.01956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M16" s="4">
        <v>1000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59"/>
      <c r="CG16" s="61"/>
    </row>
    <row r="17" spans="1:85" ht="15" customHeight="1" x14ac:dyDescent="0.3">
      <c r="A17" s="69">
        <v>3</v>
      </c>
      <c r="B17" s="79" t="s">
        <v>159</v>
      </c>
      <c r="C17" s="78" t="s">
        <v>19</v>
      </c>
      <c r="D17" s="13" t="s">
        <v>5</v>
      </c>
      <c r="E17" s="14">
        <v>14.58231</v>
      </c>
      <c r="F17" s="14">
        <v>14.669779999999999</v>
      </c>
      <c r="G17" s="14">
        <v>14.61163</v>
      </c>
      <c r="H17" s="14">
        <v>14.628780000000001</v>
      </c>
      <c r="I17" s="14">
        <v>14.63026</v>
      </c>
      <c r="J17" s="14">
        <v>14.86496</v>
      </c>
      <c r="K17" s="14">
        <v>14.87438</v>
      </c>
      <c r="L17" s="14">
        <v>15.041399999999999</v>
      </c>
      <c r="M17" s="14">
        <v>16.689679999999999</v>
      </c>
      <c r="N17" s="14">
        <v>16.543089999999999</v>
      </c>
      <c r="O17" s="14">
        <v>20.512820000000001</v>
      </c>
      <c r="P17" s="14">
        <v>22.401499999999999</v>
      </c>
      <c r="Q17" s="14">
        <v>22.434270000000001</v>
      </c>
      <c r="R17" s="14">
        <v>23.475300000000001</v>
      </c>
      <c r="S17" s="14">
        <v>23.361540000000002</v>
      </c>
      <c r="T17" s="14">
        <v>21.349820000000001</v>
      </c>
      <c r="U17" s="14">
        <v>21.046019999999999</v>
      </c>
      <c r="V17" s="14">
        <v>20.91</v>
      </c>
      <c r="W17" s="14">
        <v>20.25</v>
      </c>
      <c r="X17" s="14">
        <v>20.5</v>
      </c>
      <c r="Y17" s="14">
        <v>22.39</v>
      </c>
      <c r="Z17" s="14">
        <v>22.48</v>
      </c>
      <c r="AA17" s="14">
        <v>25.41</v>
      </c>
      <c r="AB17" s="14">
        <v>25.49</v>
      </c>
      <c r="AC17" s="14">
        <v>24.53</v>
      </c>
      <c r="AD17" s="14">
        <v>25.04</v>
      </c>
      <c r="AE17" s="14">
        <v>25.09</v>
      </c>
      <c r="AF17" s="14">
        <v>20.84</v>
      </c>
      <c r="AG17" s="14">
        <v>20.79</v>
      </c>
      <c r="AH17" s="14">
        <v>20.32</v>
      </c>
      <c r="AI17" s="14">
        <v>21.83</v>
      </c>
      <c r="AJ17" s="14">
        <v>22.48</v>
      </c>
      <c r="AK17" s="14">
        <v>22.01</v>
      </c>
      <c r="AL17" s="17">
        <v>22.06</v>
      </c>
      <c r="AM17" s="17">
        <v>22.15</v>
      </c>
      <c r="AN17" s="18">
        <v>22.2</v>
      </c>
      <c r="AO17" s="14">
        <v>15.8</v>
      </c>
      <c r="AP17" s="14">
        <v>15.88</v>
      </c>
      <c r="AQ17" s="14">
        <v>16.47</v>
      </c>
      <c r="AR17" s="14">
        <v>17.66</v>
      </c>
      <c r="AS17" s="14">
        <v>17.68</v>
      </c>
      <c r="AT17" s="14">
        <v>18.23</v>
      </c>
      <c r="AU17" s="14">
        <v>15.84</v>
      </c>
      <c r="AV17" s="14">
        <v>16</v>
      </c>
      <c r="AW17" s="14">
        <v>14.6</v>
      </c>
      <c r="AX17" s="14">
        <v>14.01</v>
      </c>
      <c r="AY17" s="14">
        <v>12.98</v>
      </c>
      <c r="AZ17" s="14">
        <v>13.65</v>
      </c>
      <c r="BA17" s="14">
        <v>14.52</v>
      </c>
      <c r="BB17" s="14">
        <v>15.47</v>
      </c>
      <c r="BC17" s="14">
        <v>15.75</v>
      </c>
      <c r="BD17" s="14">
        <v>15.55</v>
      </c>
      <c r="BE17" s="14">
        <v>15.72</v>
      </c>
      <c r="BF17" s="14">
        <v>15.73</v>
      </c>
      <c r="BG17" s="14">
        <v>15.45</v>
      </c>
      <c r="BH17" s="14">
        <v>15.46551</v>
      </c>
      <c r="BI17" s="14">
        <v>18.239999999999998</v>
      </c>
      <c r="BJ17" s="13">
        <v>23.22</v>
      </c>
      <c r="BK17" s="36">
        <f>BN17/BM17</f>
        <v>34.272179999999999</v>
      </c>
      <c r="BL17" s="37">
        <f>BK17/BJ17-1</f>
        <v>0.47597674418604652</v>
      </c>
      <c r="BM17" s="4">
        <v>1000</v>
      </c>
      <c r="BN17" s="41">
        <v>34272.18</v>
      </c>
      <c r="BO17" s="42">
        <v>34.54</v>
      </c>
      <c r="BP17" s="14">
        <v>34.49</v>
      </c>
      <c r="BQ17" s="14">
        <v>34.6</v>
      </c>
      <c r="BR17" s="14">
        <v>31.74</v>
      </c>
      <c r="BS17" s="13">
        <v>25.19</v>
      </c>
      <c r="BT17" s="13">
        <v>23.6</v>
      </c>
      <c r="BU17" s="13">
        <v>22.58</v>
      </c>
      <c r="BV17" s="13">
        <v>23.18</v>
      </c>
      <c r="BW17" s="13">
        <v>23.27</v>
      </c>
      <c r="BX17" s="13">
        <v>23.25</v>
      </c>
      <c r="BY17" s="13">
        <v>22.54</v>
      </c>
      <c r="BZ17" s="13">
        <v>23.59</v>
      </c>
      <c r="CA17" s="13">
        <v>23.59</v>
      </c>
      <c r="CB17" s="13">
        <v>22.31</v>
      </c>
      <c r="CC17" s="13">
        <v>22.97</v>
      </c>
      <c r="CD17" s="13">
        <v>16.96</v>
      </c>
      <c r="CE17" s="13">
        <v>14.39</v>
      </c>
      <c r="CF17" s="59">
        <v>12.82</v>
      </c>
      <c r="CG17" s="61">
        <f>85000/7.0965/1000</f>
        <v>11.977735503417177</v>
      </c>
    </row>
    <row r="18" spans="1:85" ht="15" customHeight="1" x14ac:dyDescent="0.2">
      <c r="A18" s="71"/>
      <c r="B18" s="80"/>
      <c r="C18" s="78"/>
      <c r="D18" s="13" t="s">
        <v>6</v>
      </c>
      <c r="E18" s="14">
        <v>16.109319224885301</v>
      </c>
      <c r="F18" s="14">
        <v>17.449807692307701</v>
      </c>
      <c r="G18" s="14">
        <v>15.968177966101701</v>
      </c>
      <c r="H18" s="14">
        <v>13.869827586206901</v>
      </c>
      <c r="I18" s="14">
        <v>15.522730769230799</v>
      </c>
      <c r="J18" s="14">
        <v>15.4765769230769</v>
      </c>
      <c r="K18" s="14">
        <v>15.4765769230769</v>
      </c>
      <c r="L18" s="14">
        <v>15.474461538461499</v>
      </c>
      <c r="M18" s="14">
        <v>15.402357142857101</v>
      </c>
      <c r="N18" s="14">
        <v>0</v>
      </c>
      <c r="O18" s="14">
        <v>20.4764444444444</v>
      </c>
      <c r="P18" s="14">
        <v>16.223835714285698</v>
      </c>
      <c r="Q18" s="14">
        <v>25.178402366863899</v>
      </c>
      <c r="R18" s="14">
        <v>28.853124999999999</v>
      </c>
      <c r="S18" s="14">
        <v>21.476402321083199</v>
      </c>
      <c r="T18" s="14">
        <v>23.05</v>
      </c>
      <c r="U18" s="14">
        <v>0</v>
      </c>
      <c r="V18" s="14">
        <v>0</v>
      </c>
      <c r="W18" s="14">
        <v>22.3921534653465</v>
      </c>
      <c r="X18" s="14">
        <v>25.133829787233999</v>
      </c>
      <c r="Y18" s="14">
        <v>22.1022815533981</v>
      </c>
      <c r="Z18" s="14">
        <v>24.608333333333299</v>
      </c>
      <c r="AA18" s="14">
        <v>25.363127853881299</v>
      </c>
      <c r="AB18" s="14">
        <v>26.097464285714299</v>
      </c>
      <c r="AC18" s="14">
        <v>26.603750000000002</v>
      </c>
      <c r="AD18" s="14">
        <v>27.151571428571401</v>
      </c>
      <c r="AE18" s="14">
        <v>0</v>
      </c>
      <c r="AF18" s="14">
        <v>0</v>
      </c>
      <c r="AG18" s="14">
        <v>0</v>
      </c>
      <c r="AH18" s="14">
        <v>0</v>
      </c>
      <c r="AI18" s="14">
        <v>23.158333333333299</v>
      </c>
      <c r="AJ18" s="24">
        <v>23.7083333333333</v>
      </c>
      <c r="AK18" s="24">
        <v>23.5862871287129</v>
      </c>
      <c r="AL18" s="14">
        <v>0</v>
      </c>
      <c r="AM18" s="17">
        <v>18.094861751152099</v>
      </c>
      <c r="AN18" s="18">
        <v>19.266400000000001</v>
      </c>
      <c r="AO18" s="14">
        <v>18.139523809523801</v>
      </c>
      <c r="AP18" s="14">
        <v>0</v>
      </c>
      <c r="AQ18" s="14">
        <v>14.190852677545401</v>
      </c>
      <c r="AR18" s="14">
        <v>0</v>
      </c>
      <c r="AS18" s="14">
        <v>0</v>
      </c>
      <c r="AT18" s="14">
        <v>0</v>
      </c>
      <c r="AU18" s="14">
        <v>17.278696969696998</v>
      </c>
      <c r="AV18" s="14">
        <v>15.5882633333333</v>
      </c>
      <c r="AW18" s="14">
        <v>14.35</v>
      </c>
      <c r="AX18" s="14">
        <v>15.4446363636364</v>
      </c>
      <c r="AY18" s="14">
        <v>12.575428571428599</v>
      </c>
      <c r="AZ18" s="14">
        <v>0</v>
      </c>
      <c r="BA18" s="14">
        <v>15.4113666666667</v>
      </c>
      <c r="BB18" s="14">
        <v>0</v>
      </c>
      <c r="BC18" s="14">
        <v>13.75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M18" s="4">
        <v>1000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59"/>
      <c r="CG18" s="61"/>
    </row>
    <row r="19" spans="1:85" ht="15" customHeight="1" x14ac:dyDescent="0.2">
      <c r="A19" s="71"/>
      <c r="B19" s="79" t="s">
        <v>20</v>
      </c>
      <c r="C19" s="13" t="s">
        <v>21</v>
      </c>
      <c r="D19" s="68" t="s">
        <v>6</v>
      </c>
      <c r="E19" s="14">
        <v>4.8574988672405999</v>
      </c>
      <c r="F19" s="14">
        <v>3.7273899725939099</v>
      </c>
      <c r="G19" s="14">
        <v>4.35535527143157</v>
      </c>
      <c r="H19" s="14">
        <v>3.9179565996999299</v>
      </c>
      <c r="I19" s="14">
        <v>4.3840801432424499</v>
      </c>
      <c r="J19" s="14">
        <v>3.54510708401977</v>
      </c>
      <c r="K19" s="14">
        <v>5.0383944153577698</v>
      </c>
      <c r="L19" s="14">
        <v>0</v>
      </c>
      <c r="M19" s="14">
        <v>4.6497041420118297</v>
      </c>
      <c r="N19" s="14">
        <v>4.3712755102040797</v>
      </c>
      <c r="O19" s="14">
        <v>5.1925779017782103</v>
      </c>
      <c r="P19" s="14">
        <v>4.9004210526315797</v>
      </c>
      <c r="Q19" s="14">
        <v>5.2066437133384298</v>
      </c>
      <c r="R19" s="14">
        <v>5.5435267435267397</v>
      </c>
      <c r="S19" s="14">
        <v>5.2287158222106997</v>
      </c>
      <c r="T19" s="14">
        <v>4.6620029455080996</v>
      </c>
      <c r="U19" s="14">
        <v>3.0717948717948702</v>
      </c>
      <c r="V19" s="14">
        <v>3.0436117936117899</v>
      </c>
      <c r="W19" s="14">
        <v>0</v>
      </c>
      <c r="X19" s="14">
        <v>4.8844460748349201</v>
      </c>
      <c r="Y19" s="16">
        <v>0</v>
      </c>
      <c r="Z19" s="14">
        <v>4.8</v>
      </c>
      <c r="AA19" s="14">
        <v>0</v>
      </c>
      <c r="AB19" s="14">
        <v>5.4901075268817197</v>
      </c>
      <c r="AC19" s="14">
        <v>5.4780423555509303</v>
      </c>
      <c r="AD19" s="14">
        <v>6.8758865248227004</v>
      </c>
      <c r="AE19" s="14">
        <v>4.9801648028251897</v>
      </c>
      <c r="AF19" s="14">
        <v>5.5</v>
      </c>
      <c r="AG19" s="14">
        <v>0</v>
      </c>
      <c r="AH19" s="14">
        <v>5.7598791259879096</v>
      </c>
      <c r="AI19" s="14">
        <v>5</v>
      </c>
      <c r="AJ19" s="24">
        <v>4.9755000000000003</v>
      </c>
      <c r="AK19" s="24">
        <v>5.4514930808448696</v>
      </c>
      <c r="AL19" s="25">
        <v>5.0130412371134003</v>
      </c>
      <c r="AM19" s="17">
        <v>4.7354000000000003</v>
      </c>
      <c r="AN19" s="18">
        <v>5.0933056872037898</v>
      </c>
      <c r="AO19" s="14">
        <v>4.6944552564780704</v>
      </c>
      <c r="AP19" s="14">
        <v>5.4815249688488397</v>
      </c>
      <c r="AQ19" s="14">
        <v>2.4145599830286701</v>
      </c>
      <c r="AR19" s="14">
        <v>4.7357965383256797</v>
      </c>
      <c r="AS19" s="14">
        <v>6.2966336633663396</v>
      </c>
      <c r="AT19" s="14">
        <v>0</v>
      </c>
      <c r="AU19" s="14">
        <v>4.2100239204503298</v>
      </c>
      <c r="AV19" s="14">
        <v>4.2100239204503298</v>
      </c>
      <c r="AW19" s="14">
        <v>0</v>
      </c>
      <c r="AX19" s="14">
        <v>3.1937062297862102</v>
      </c>
      <c r="AY19" s="14">
        <v>4.6533366794692697</v>
      </c>
      <c r="AZ19" s="14">
        <v>3.75994480110398</v>
      </c>
      <c r="BA19" s="14">
        <v>2.92</v>
      </c>
      <c r="BB19" s="14">
        <v>3.8223264064875799</v>
      </c>
      <c r="BC19" s="14">
        <v>3.8223264064875799</v>
      </c>
      <c r="BD19" s="14">
        <v>5.7302469135802498</v>
      </c>
      <c r="BE19" s="14">
        <v>6.14196172839506</v>
      </c>
      <c r="BF19" s="14">
        <v>5.2006806281001499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M19" s="4">
        <v>1000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59"/>
      <c r="CG19" s="61"/>
    </row>
    <row r="20" spans="1:85" ht="15" customHeight="1" x14ac:dyDescent="0.2">
      <c r="A20" s="71"/>
      <c r="B20" s="80"/>
      <c r="C20" s="13" t="s">
        <v>22</v>
      </c>
      <c r="D20" s="68"/>
      <c r="E20" s="14">
        <v>5.8035760203199098</v>
      </c>
      <c r="F20" s="14">
        <v>5.8158195591550603</v>
      </c>
      <c r="G20" s="14">
        <v>5.7957877340740396</v>
      </c>
      <c r="H20" s="14">
        <v>6.0420689240619003</v>
      </c>
      <c r="I20" s="14">
        <v>5.8795452383749902</v>
      </c>
      <c r="J20" s="14">
        <v>5.8163051846606901</v>
      </c>
      <c r="K20" s="14">
        <v>5.8408554750520096</v>
      </c>
      <c r="L20" s="14">
        <v>5.93959157265878</v>
      </c>
      <c r="M20" s="14">
        <v>5.8992468398353202</v>
      </c>
      <c r="N20" s="14">
        <v>6.0904126047522302</v>
      </c>
      <c r="O20" s="14">
        <v>7.5150171704015998</v>
      </c>
      <c r="P20" s="14">
        <v>7.9971973897034401</v>
      </c>
      <c r="Q20" s="14">
        <v>8.1906664391515793</v>
      </c>
      <c r="R20" s="14">
        <v>8.5531946627059803</v>
      </c>
      <c r="S20" s="14">
        <v>8.6295252294646598</v>
      </c>
      <c r="T20" s="14">
        <v>8.6709177899093604</v>
      </c>
      <c r="U20" s="14">
        <v>8.2132681236707299</v>
      </c>
      <c r="V20" s="14">
        <v>7.5045568767577997</v>
      </c>
      <c r="W20" s="14">
        <v>7.36150985978552</v>
      </c>
      <c r="X20" s="14">
        <v>7.44189122865623</v>
      </c>
      <c r="Y20" s="14">
        <v>7.8138399558453999</v>
      </c>
      <c r="Z20" s="14">
        <v>8.0153537231244094</v>
      </c>
      <c r="AA20" s="14">
        <v>9.1602513019595797</v>
      </c>
      <c r="AB20" s="14">
        <v>8.7747769526480202</v>
      </c>
      <c r="AC20" s="14">
        <v>8.8695661030145097</v>
      </c>
      <c r="AD20" s="14">
        <v>8.7659662315598492</v>
      </c>
      <c r="AE20" s="14">
        <v>8.4807757239369401</v>
      </c>
      <c r="AF20" s="14">
        <v>8.5251516681492898</v>
      </c>
      <c r="AG20" s="14">
        <v>7.6260381499196201</v>
      </c>
      <c r="AH20" s="14">
        <v>7.7584922014961197</v>
      </c>
      <c r="AI20" s="14">
        <v>7.8609060734683904</v>
      </c>
      <c r="AJ20" s="24">
        <v>8.2353533656171898</v>
      </c>
      <c r="AK20" s="24">
        <v>8.1097250512164099</v>
      </c>
      <c r="AL20" s="25">
        <v>8.1863967190153399</v>
      </c>
      <c r="AM20" s="17">
        <v>8.0688408776539902</v>
      </c>
      <c r="AN20" s="18">
        <v>7.6662941449500002</v>
      </c>
      <c r="AO20" s="14">
        <v>7.09452789133503</v>
      </c>
      <c r="AP20" s="14">
        <v>6.9671704938869699</v>
      </c>
      <c r="AQ20" s="14">
        <v>6.9106515899570304</v>
      </c>
      <c r="AR20" s="14">
        <v>6.6408901365080704</v>
      </c>
      <c r="AS20" s="14">
        <v>7.2683778596834401</v>
      </c>
      <c r="AT20" s="14">
        <v>7.38576785417031</v>
      </c>
      <c r="AU20" s="14">
        <v>6.7610419727965496</v>
      </c>
      <c r="AV20" s="14">
        <v>7.1395345618716304</v>
      </c>
      <c r="AW20" s="14">
        <v>6.6632195975814197</v>
      </c>
      <c r="AX20" s="14">
        <v>7.1817729078048904</v>
      </c>
      <c r="AY20" s="14">
        <v>6.8296330179094999</v>
      </c>
      <c r="AZ20" s="14">
        <v>5.0728598923711603</v>
      </c>
      <c r="BA20" s="14">
        <v>5.5972285024443096</v>
      </c>
      <c r="BB20" s="14">
        <v>5.9509108890137004</v>
      </c>
      <c r="BC20" s="14">
        <v>6.1695516782411701</v>
      </c>
      <c r="BD20" s="14">
        <v>8.5499323684059405</v>
      </c>
      <c r="BE20" s="14">
        <v>8.5080800340126395</v>
      </c>
      <c r="BF20" s="14">
        <v>9.1388061108419496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M20" s="4">
        <v>1000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0</v>
      </c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59"/>
      <c r="CG20" s="61"/>
    </row>
    <row r="21" spans="1:85" ht="15" customHeight="1" x14ac:dyDescent="0.2">
      <c r="A21" s="70"/>
      <c r="B21" s="80"/>
      <c r="C21" s="13" t="s">
        <v>23</v>
      </c>
      <c r="D21" s="68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5"/>
      <c r="AD21" s="15"/>
      <c r="AE21" s="15"/>
      <c r="AF21" s="15"/>
      <c r="AG21" s="15"/>
      <c r="AH21" s="15"/>
      <c r="AI21" s="15"/>
      <c r="AJ21" s="26"/>
      <c r="AK21" s="26"/>
      <c r="AL21" s="27"/>
      <c r="AM21" s="28"/>
      <c r="AN21" s="29"/>
      <c r="AO21" s="15">
        <v>7.4</v>
      </c>
      <c r="AP21" s="15">
        <v>7.27</v>
      </c>
      <c r="AQ21" s="15">
        <v>7.43</v>
      </c>
      <c r="AR21" s="15">
        <v>7.31</v>
      </c>
      <c r="AS21" s="15">
        <v>7.87</v>
      </c>
      <c r="AT21" s="15">
        <v>7.74</v>
      </c>
      <c r="AU21" s="15">
        <v>7.75</v>
      </c>
      <c r="AV21" s="15">
        <v>7.6</v>
      </c>
      <c r="AW21" s="15">
        <v>7.62</v>
      </c>
      <c r="AX21" s="15">
        <v>6.88</v>
      </c>
      <c r="AY21" s="15">
        <v>7.41</v>
      </c>
      <c r="AZ21" s="15">
        <v>7.13</v>
      </c>
      <c r="BA21" s="15">
        <v>8.5500000000000007</v>
      </c>
      <c r="BB21" s="15">
        <v>5.49</v>
      </c>
      <c r="BC21" s="15">
        <v>6.18</v>
      </c>
      <c r="BD21" s="15">
        <v>7.44</v>
      </c>
      <c r="BE21" s="15">
        <v>6.45</v>
      </c>
      <c r="BF21" s="15">
        <v>6.69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37"/>
      <c r="BM21" s="4">
        <v>1000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59"/>
      <c r="CG21" s="61"/>
    </row>
    <row r="22" spans="1:85" ht="15" customHeight="1" x14ac:dyDescent="0.2">
      <c r="A22" s="69">
        <v>4</v>
      </c>
      <c r="B22" s="79" t="s">
        <v>160</v>
      </c>
      <c r="C22" s="68" t="s">
        <v>4</v>
      </c>
      <c r="D22" s="13" t="s">
        <v>5</v>
      </c>
      <c r="E22" s="14">
        <v>13.167389999999999</v>
      </c>
      <c r="F22" s="14">
        <v>13.362579999999999</v>
      </c>
      <c r="G22" s="14">
        <v>13.454280000000001</v>
      </c>
      <c r="H22" s="14">
        <v>14.48394</v>
      </c>
      <c r="I22" s="14">
        <v>16.65822</v>
      </c>
      <c r="J22" s="14">
        <v>16.778279999999999</v>
      </c>
      <c r="K22" s="14">
        <v>16.788900000000002</v>
      </c>
      <c r="L22" s="14">
        <v>16.977419999999999</v>
      </c>
      <c r="M22" s="14">
        <v>18.20692</v>
      </c>
      <c r="N22" s="14">
        <v>20.002109999999998</v>
      </c>
      <c r="O22" s="14">
        <v>20.512820000000001</v>
      </c>
      <c r="P22" s="14">
        <v>20.282440000000001</v>
      </c>
      <c r="Q22" s="14">
        <v>20.59036</v>
      </c>
      <c r="R22" s="14">
        <v>21.254660000000001</v>
      </c>
      <c r="S22" s="14">
        <v>21.15166</v>
      </c>
      <c r="T22" s="14">
        <v>21.19049</v>
      </c>
      <c r="U22" s="14">
        <v>21.20308</v>
      </c>
      <c r="V22" s="14">
        <v>21.07</v>
      </c>
      <c r="W22" s="14">
        <v>20.41</v>
      </c>
      <c r="X22" s="14">
        <v>19.77</v>
      </c>
      <c r="Y22" s="14">
        <v>19.75</v>
      </c>
      <c r="Z22" s="14">
        <v>19.579999999999998</v>
      </c>
      <c r="AA22" s="14">
        <v>18.37</v>
      </c>
      <c r="AB22" s="14">
        <v>18.29</v>
      </c>
      <c r="AC22" s="14">
        <v>18.25</v>
      </c>
      <c r="AD22" s="14">
        <v>18.63</v>
      </c>
      <c r="AE22" s="14">
        <v>18.22</v>
      </c>
      <c r="AF22" s="14">
        <v>17.559999999999999</v>
      </c>
      <c r="AG22" s="14">
        <v>17.82</v>
      </c>
      <c r="AH22" s="14">
        <v>17.420000000000002</v>
      </c>
      <c r="AI22" s="14">
        <v>16.739999999999998</v>
      </c>
      <c r="AJ22" s="14">
        <v>16.54</v>
      </c>
      <c r="AK22" s="14">
        <v>15.94</v>
      </c>
      <c r="AL22" s="17">
        <v>15.55</v>
      </c>
      <c r="AM22" s="17">
        <v>15.62</v>
      </c>
      <c r="AN22" s="18">
        <v>15.51</v>
      </c>
      <c r="AO22" s="14">
        <v>15.08</v>
      </c>
      <c r="AP22" s="14">
        <v>15.16</v>
      </c>
      <c r="AQ22" s="14">
        <v>15.47</v>
      </c>
      <c r="AR22" s="14">
        <v>15.26</v>
      </c>
      <c r="AS22" s="14">
        <v>15.28</v>
      </c>
      <c r="AT22" s="14">
        <v>12.76</v>
      </c>
      <c r="AU22" s="14">
        <v>12.73</v>
      </c>
      <c r="AV22" s="14">
        <v>12.86</v>
      </c>
      <c r="AW22" s="14">
        <v>13.14</v>
      </c>
      <c r="AX22" s="14">
        <v>12.83</v>
      </c>
      <c r="AY22" s="14">
        <v>12.98</v>
      </c>
      <c r="AZ22" s="14">
        <v>13.2</v>
      </c>
      <c r="BA22" s="14">
        <v>13.3</v>
      </c>
      <c r="BB22" s="14">
        <v>13.46</v>
      </c>
      <c r="BC22" s="14">
        <v>14.21</v>
      </c>
      <c r="BD22" s="14">
        <v>14.33</v>
      </c>
      <c r="BE22" s="14">
        <v>13.71</v>
      </c>
      <c r="BF22" s="14">
        <v>14</v>
      </c>
      <c r="BG22" s="14">
        <v>13.75</v>
      </c>
      <c r="BH22" s="14">
        <v>14.22827</v>
      </c>
      <c r="BI22" s="14">
        <v>16.850000000000001</v>
      </c>
      <c r="BJ22" s="13">
        <v>17.96</v>
      </c>
      <c r="BK22" s="36">
        <f>BN22/BM22</f>
        <v>21.030660000000001</v>
      </c>
      <c r="BL22" s="37">
        <f>BK22/BJ22-1</f>
        <v>0.17097216035634744</v>
      </c>
      <c r="BM22" s="4">
        <v>1000</v>
      </c>
      <c r="BN22">
        <v>21030.66</v>
      </c>
      <c r="BO22" s="42">
        <v>21.2</v>
      </c>
      <c r="BP22" s="14">
        <v>22.57</v>
      </c>
      <c r="BQ22" s="14">
        <v>22.33</v>
      </c>
      <c r="BR22" s="14">
        <v>22.22</v>
      </c>
      <c r="BS22" s="13">
        <v>22.36</v>
      </c>
      <c r="BT22" s="13">
        <v>21.62</v>
      </c>
      <c r="BU22" s="13">
        <v>21.38</v>
      </c>
      <c r="BV22" s="13">
        <v>21.24</v>
      </c>
      <c r="BW22" s="13">
        <v>21.05</v>
      </c>
      <c r="BX22" s="13">
        <v>20.2</v>
      </c>
      <c r="BY22" s="13">
        <v>19.579999999999998</v>
      </c>
      <c r="BZ22" s="13">
        <v>19.28</v>
      </c>
      <c r="CA22" s="13">
        <v>19.28</v>
      </c>
      <c r="CB22" s="13">
        <v>20.010000000000002</v>
      </c>
      <c r="CC22" s="13">
        <v>20.6</v>
      </c>
      <c r="CD22" s="13">
        <v>19.45</v>
      </c>
      <c r="CE22" s="13">
        <v>19.62</v>
      </c>
      <c r="CF22" s="59">
        <v>19.39</v>
      </c>
      <c r="CG22" s="61">
        <f>135000/7.0965/1000</f>
        <v>19.023462270133166</v>
      </c>
    </row>
    <row r="23" spans="1:85" ht="15" customHeight="1" x14ac:dyDescent="0.2">
      <c r="A23" s="71"/>
      <c r="B23" s="81"/>
      <c r="C23" s="68"/>
      <c r="D23" s="13" t="s">
        <v>6</v>
      </c>
      <c r="E23" s="14">
        <v>13.3019976470588</v>
      </c>
      <c r="F23" s="14">
        <v>13.322815068493201</v>
      </c>
      <c r="G23" s="14">
        <v>13.460944272445801</v>
      </c>
      <c r="H23" s="14">
        <v>13.517400568181801</v>
      </c>
      <c r="I23" s="14">
        <v>12.614162096282801</v>
      </c>
      <c r="J23" s="14">
        <v>13.853420738312799</v>
      </c>
      <c r="K23" s="14">
        <v>15.816951061065399</v>
      </c>
      <c r="L23" s="14">
        <v>14.4478223350254</v>
      </c>
      <c r="M23" s="14">
        <v>14.712792792792801</v>
      </c>
      <c r="N23" s="14">
        <v>14.7127492877493</v>
      </c>
      <c r="O23" s="14">
        <v>15.9396589832649</v>
      </c>
      <c r="P23" s="14">
        <v>14.789249201278</v>
      </c>
      <c r="Q23" s="14">
        <v>16.587276037873298</v>
      </c>
      <c r="R23" s="14">
        <v>17.400477011494299</v>
      </c>
      <c r="S23" s="14">
        <v>17.347330434782599</v>
      </c>
      <c r="T23" s="14">
        <v>18.000614357262101</v>
      </c>
      <c r="U23" s="14">
        <v>18.090778881338199</v>
      </c>
      <c r="V23" s="14">
        <v>17.529299999999999</v>
      </c>
      <c r="W23" s="14">
        <v>18.062557419775199</v>
      </c>
      <c r="X23" s="14">
        <v>18.463601859023999</v>
      </c>
      <c r="Y23" s="14">
        <v>17.565643380871801</v>
      </c>
      <c r="Z23" s="14">
        <v>17.246359363825199</v>
      </c>
      <c r="AA23" s="14">
        <v>17.2760090009001</v>
      </c>
      <c r="AB23" s="14">
        <v>17.413887671232899</v>
      </c>
      <c r="AC23" s="14">
        <v>16.912006475984899</v>
      </c>
      <c r="AD23" s="14">
        <v>16.407715789473698</v>
      </c>
      <c r="AE23" s="14">
        <v>17.151089709762498</v>
      </c>
      <c r="AF23" s="14">
        <v>16.896951086956499</v>
      </c>
      <c r="AG23" s="14">
        <v>16.823770358306199</v>
      </c>
      <c r="AH23" s="14">
        <v>16.767497219132402</v>
      </c>
      <c r="AI23" s="14">
        <v>16.263700351935601</v>
      </c>
      <c r="AJ23" s="30">
        <v>16.283503054989801</v>
      </c>
      <c r="AK23" s="30">
        <v>15.7300416666667</v>
      </c>
      <c r="AL23" s="31">
        <v>15.455394321766599</v>
      </c>
      <c r="AM23" s="17">
        <v>13.9849401829697</v>
      </c>
      <c r="AN23" s="18">
        <v>15.271976796073201</v>
      </c>
      <c r="AO23" s="14">
        <v>15.513999999999999</v>
      </c>
      <c r="AP23" s="14">
        <v>15.04</v>
      </c>
      <c r="AQ23" s="14">
        <v>15.777456943935499</v>
      </c>
      <c r="AR23" s="14">
        <v>14.5035714285714</v>
      </c>
      <c r="AS23" s="14">
        <v>13.2575946985173</v>
      </c>
      <c r="AT23" s="14">
        <v>10.633391224613</v>
      </c>
      <c r="AU23" s="14">
        <v>10.515933116991601</v>
      </c>
      <c r="AV23" s="14">
        <v>0</v>
      </c>
      <c r="AW23" s="14">
        <v>16.5</v>
      </c>
      <c r="AX23" s="14">
        <v>23.182069233761201</v>
      </c>
      <c r="AY23" s="14">
        <v>16.291423515596701</v>
      </c>
      <c r="AZ23" s="14">
        <v>0</v>
      </c>
      <c r="BA23" s="14">
        <v>15.817251635930999</v>
      </c>
      <c r="BB23" s="14">
        <v>0</v>
      </c>
      <c r="BC23" s="14">
        <v>0</v>
      </c>
      <c r="BD23" s="14">
        <v>13.374131851851899</v>
      </c>
      <c r="BE23" s="14">
        <v>14.356131851851901</v>
      </c>
      <c r="BF23" s="14">
        <v>13.311131851851901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M23" s="4">
        <v>1000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59"/>
      <c r="CG23" s="61"/>
    </row>
    <row r="24" spans="1:85" ht="15" customHeight="1" x14ac:dyDescent="0.2">
      <c r="A24" s="71"/>
      <c r="B24" s="79" t="s">
        <v>24</v>
      </c>
      <c r="C24" s="13" t="s">
        <v>25</v>
      </c>
      <c r="D24" s="68" t="s">
        <v>6</v>
      </c>
      <c r="E24" s="14">
        <v>3.78599633584433</v>
      </c>
      <c r="F24" s="14">
        <v>3.8544499468412501</v>
      </c>
      <c r="G24" s="14">
        <v>4.2772898756880497</v>
      </c>
      <c r="H24" s="14">
        <v>5.0927188512806598</v>
      </c>
      <c r="I24" s="14">
        <v>5.0623463149425101</v>
      </c>
      <c r="J24" s="14">
        <v>5.2872227709436999</v>
      </c>
      <c r="K24" s="14">
        <v>4.9355944445464601</v>
      </c>
      <c r="L24" s="14">
        <v>5.0011551695887304</v>
      </c>
      <c r="M24" s="14">
        <v>5.2732063574972896</v>
      </c>
      <c r="N24" s="14">
        <v>4.4087756593571497</v>
      </c>
      <c r="O24" s="14">
        <v>4.6203587512606896</v>
      </c>
      <c r="P24" s="14">
        <v>4.22167456212925</v>
      </c>
      <c r="Q24" s="14">
        <v>4.4341788629537398</v>
      </c>
      <c r="R24" s="14">
        <v>4.5746522112235199</v>
      </c>
      <c r="S24" s="14">
        <v>5.0045840712760299</v>
      </c>
      <c r="T24" s="14">
        <v>5.1551261831253798</v>
      </c>
      <c r="U24" s="14">
        <v>7.2481855208970103</v>
      </c>
      <c r="V24" s="14">
        <v>7.5325859298957498</v>
      </c>
      <c r="W24" s="14">
        <v>6.85</v>
      </c>
      <c r="X24" s="14">
        <v>7.2379249881361201</v>
      </c>
      <c r="Y24" s="14">
        <v>6.5512132865091202</v>
      </c>
      <c r="Z24" s="14">
        <v>6.8494627635752598</v>
      </c>
      <c r="AA24" s="14">
        <v>5.4580343213728604</v>
      </c>
      <c r="AB24" s="14">
        <v>6.63107223899011</v>
      </c>
      <c r="AC24" s="14">
        <v>7.6846095141185504</v>
      </c>
      <c r="AD24" s="14">
        <v>7.1674086776814097</v>
      </c>
      <c r="AE24" s="14">
        <v>7.6054003113988404</v>
      </c>
      <c r="AF24" s="14">
        <v>7.3675069344248501</v>
      </c>
      <c r="AG24" s="14">
        <v>7.4292645294016797</v>
      </c>
      <c r="AH24" s="14">
        <v>6.4770163613071796</v>
      </c>
      <c r="AI24" s="14">
        <v>7.1216681728300104</v>
      </c>
      <c r="AJ24" s="30">
        <v>7.4103409135196197</v>
      </c>
      <c r="AK24" s="30">
        <v>6.2920915220787803</v>
      </c>
      <c r="AL24" s="31">
        <v>6.39898756187511</v>
      </c>
      <c r="AM24" s="17">
        <v>7.1745876526463999</v>
      </c>
      <c r="AN24" s="18">
        <v>4.82552583744482</v>
      </c>
      <c r="AO24" s="14">
        <v>7.5426644023021003</v>
      </c>
      <c r="AP24" s="14">
        <v>5.5397559949516202</v>
      </c>
      <c r="AQ24" s="14">
        <v>7.6327634530166799</v>
      </c>
      <c r="AR24" s="14">
        <v>5.9491466319781798</v>
      </c>
      <c r="AS24" s="14">
        <v>6.5610959730019598</v>
      </c>
      <c r="AT24" s="14">
        <v>4.2462979247603201</v>
      </c>
      <c r="AU24" s="14">
        <v>7.0560918417745304</v>
      </c>
      <c r="AV24" s="14">
        <v>5.3428087311870804</v>
      </c>
      <c r="AW24" s="14">
        <v>6.3</v>
      </c>
      <c r="AX24" s="14">
        <v>5.0258050000000001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3.1161539089010502</v>
      </c>
      <c r="BE24" s="14">
        <v>0</v>
      </c>
      <c r="BF24" s="14">
        <v>4.4598335676131597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M24" s="4">
        <v>1000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59"/>
      <c r="CG24" s="61"/>
    </row>
    <row r="25" spans="1:85" ht="15" customHeight="1" x14ac:dyDescent="0.2">
      <c r="A25" s="70"/>
      <c r="B25" s="81"/>
      <c r="C25" s="13" t="s">
        <v>26</v>
      </c>
      <c r="D25" s="68"/>
      <c r="E25" s="14">
        <v>0</v>
      </c>
      <c r="F25" s="14">
        <v>0</v>
      </c>
      <c r="G25" s="14">
        <v>0</v>
      </c>
      <c r="H25" s="14">
        <v>0</v>
      </c>
      <c r="I25" s="14">
        <v>27.964021164021201</v>
      </c>
      <c r="J25" s="14">
        <v>0</v>
      </c>
      <c r="K25" s="14">
        <v>0</v>
      </c>
      <c r="L25" s="14">
        <v>0</v>
      </c>
      <c r="M25" s="14">
        <v>0</v>
      </c>
      <c r="N25" s="14">
        <v>29.264406779661002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M25" s="4">
        <v>1000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59"/>
      <c r="CG25" s="61"/>
    </row>
    <row r="26" spans="1:85" ht="15" customHeight="1" x14ac:dyDescent="0.3">
      <c r="A26" s="69">
        <v>5</v>
      </c>
      <c r="B26" s="79" t="s">
        <v>161</v>
      </c>
      <c r="C26" s="68" t="s">
        <v>27</v>
      </c>
      <c r="D26" s="13" t="s">
        <v>5</v>
      </c>
      <c r="E26" s="14">
        <v>3.4362300000000001</v>
      </c>
      <c r="F26" s="14">
        <v>3.4858899999999999</v>
      </c>
      <c r="G26" s="14">
        <v>3.47207</v>
      </c>
      <c r="H26" s="14">
        <v>3.47614</v>
      </c>
      <c r="I26" s="14">
        <v>3.4765000000000001</v>
      </c>
      <c r="J26" s="14">
        <v>3.53227</v>
      </c>
      <c r="K26" s="14">
        <v>3.53451</v>
      </c>
      <c r="L26" s="14">
        <v>3.7231200000000002</v>
      </c>
      <c r="M26" s="14">
        <v>3.9448300000000001</v>
      </c>
      <c r="N26" s="14">
        <v>3.9853800000000001</v>
      </c>
      <c r="O26" s="14">
        <v>4.0724</v>
      </c>
      <c r="P26" s="14">
        <v>4.46516</v>
      </c>
      <c r="Q26" s="14">
        <v>4.5329499999999996</v>
      </c>
      <c r="R26" s="14">
        <v>4.6791999999999998</v>
      </c>
      <c r="S26" s="14">
        <v>4.6565200000000004</v>
      </c>
      <c r="T26" s="14">
        <v>4.5408200000000001</v>
      </c>
      <c r="U26" s="14">
        <v>4.0050299999999996</v>
      </c>
      <c r="V26" s="14">
        <v>3.98</v>
      </c>
      <c r="W26" s="14">
        <v>3.73</v>
      </c>
      <c r="X26" s="14">
        <v>3.73</v>
      </c>
      <c r="Y26" s="14">
        <v>3.73</v>
      </c>
      <c r="Z26" s="14">
        <v>3.7</v>
      </c>
      <c r="AA26" s="14">
        <v>3.66</v>
      </c>
      <c r="AB26" s="14">
        <v>3.67</v>
      </c>
      <c r="AC26" s="14">
        <v>3.62</v>
      </c>
      <c r="AD26" s="14">
        <v>3.7</v>
      </c>
      <c r="AE26" s="14">
        <v>3.64</v>
      </c>
      <c r="AF26" s="14">
        <v>3.5</v>
      </c>
      <c r="AG26" s="14">
        <v>3.49</v>
      </c>
      <c r="AH26" s="14">
        <v>3.41</v>
      </c>
      <c r="AI26" s="14">
        <v>3.42</v>
      </c>
      <c r="AJ26" s="14">
        <v>3.34</v>
      </c>
      <c r="AK26" s="14">
        <v>3.24</v>
      </c>
      <c r="AL26" s="17">
        <v>3.25</v>
      </c>
      <c r="AM26" s="17">
        <v>3.27</v>
      </c>
      <c r="AN26" s="18">
        <v>3.27</v>
      </c>
      <c r="AO26" s="14">
        <v>3.3</v>
      </c>
      <c r="AP26" s="14">
        <v>3.32</v>
      </c>
      <c r="AQ26" s="14">
        <v>3.27</v>
      </c>
      <c r="AR26" s="14">
        <v>3.22</v>
      </c>
      <c r="AS26" s="14">
        <v>3.23</v>
      </c>
      <c r="AT26" s="14">
        <v>3.2</v>
      </c>
      <c r="AU26" s="14">
        <v>3.22</v>
      </c>
      <c r="AV26" s="14">
        <v>3.22</v>
      </c>
      <c r="AW26" s="14">
        <v>3.21</v>
      </c>
      <c r="AX26" s="14">
        <v>3.25</v>
      </c>
      <c r="AY26" s="14">
        <v>3.58</v>
      </c>
      <c r="AZ26" s="14">
        <v>3.79</v>
      </c>
      <c r="BA26" s="14">
        <v>3.87</v>
      </c>
      <c r="BB26" s="14">
        <v>3.92</v>
      </c>
      <c r="BC26" s="14">
        <v>4.4800000000000004</v>
      </c>
      <c r="BD26" s="14">
        <v>4.42</v>
      </c>
      <c r="BE26" s="14">
        <v>4.3099999999999996</v>
      </c>
      <c r="BF26" s="14">
        <v>4.09</v>
      </c>
      <c r="BG26" s="14">
        <v>4.0199999999999996</v>
      </c>
      <c r="BH26" s="14">
        <v>4.0210299999999997</v>
      </c>
      <c r="BI26" s="14">
        <v>4.95</v>
      </c>
      <c r="BJ26" s="13">
        <v>5.73</v>
      </c>
      <c r="BK26" s="36">
        <f>BN26/BM26</f>
        <v>7.7891300000000001</v>
      </c>
      <c r="BL26" s="37">
        <f>BK26/BJ26-1</f>
        <v>0.35935951134380439</v>
      </c>
      <c r="BM26" s="4">
        <v>1000</v>
      </c>
      <c r="BN26" s="41">
        <v>7789.13</v>
      </c>
      <c r="BO26" s="42">
        <v>7.85</v>
      </c>
      <c r="BP26" s="14">
        <v>7.84</v>
      </c>
      <c r="BQ26" s="14">
        <v>7.86</v>
      </c>
      <c r="BR26" s="14">
        <v>7.94</v>
      </c>
      <c r="BS26" s="13">
        <v>8.19</v>
      </c>
      <c r="BT26" s="13">
        <v>7.92</v>
      </c>
      <c r="BU26" s="13">
        <v>7.88</v>
      </c>
      <c r="BV26" s="13">
        <v>7.78</v>
      </c>
      <c r="BW26" s="13">
        <v>7.71</v>
      </c>
      <c r="BX26" s="13">
        <v>7.56</v>
      </c>
      <c r="BY26" s="13">
        <v>7.75</v>
      </c>
      <c r="BZ26" s="13">
        <v>8.0500000000000007</v>
      </c>
      <c r="CA26" s="13">
        <v>8.01</v>
      </c>
      <c r="CB26" s="13">
        <v>8.56</v>
      </c>
      <c r="CC26" s="13">
        <v>8.5</v>
      </c>
      <c r="CD26" s="13">
        <v>8.1300000000000008</v>
      </c>
      <c r="CE26" s="13">
        <v>7.99</v>
      </c>
      <c r="CF26" s="59">
        <v>7.24</v>
      </c>
      <c r="CG26" s="61">
        <f>50000/7.0965/1000</f>
        <v>7.0457267667159869</v>
      </c>
    </row>
    <row r="27" spans="1:85" ht="15" customHeight="1" x14ac:dyDescent="0.2">
      <c r="A27" s="71"/>
      <c r="B27" s="81"/>
      <c r="C27" s="68"/>
      <c r="D27" s="13" t="s">
        <v>6</v>
      </c>
      <c r="E27" s="14">
        <v>3.1876553867403299</v>
      </c>
      <c r="F27" s="14">
        <v>3.1483018114011698</v>
      </c>
      <c r="G27" s="14">
        <v>3.1829074338813399</v>
      </c>
      <c r="H27" s="14">
        <v>3.1364776490066202</v>
      </c>
      <c r="I27" s="14">
        <v>3.1075630252100801</v>
      </c>
      <c r="J27" s="14">
        <v>3.1470118025751099</v>
      </c>
      <c r="K27" s="14">
        <v>3.2033248023049099</v>
      </c>
      <c r="L27" s="14">
        <v>3.3050308088292599</v>
      </c>
      <c r="M27" s="14">
        <v>3.3250937047448699</v>
      </c>
      <c r="N27" s="14">
        <v>3.4</v>
      </c>
      <c r="O27" s="14">
        <v>3.45</v>
      </c>
      <c r="P27" s="14">
        <v>5.57192857142857</v>
      </c>
      <c r="Q27" s="14">
        <v>3.8607329545454498</v>
      </c>
      <c r="R27" s="14">
        <v>4.21608870967742</v>
      </c>
      <c r="S27" s="14">
        <v>4.1864285714285696</v>
      </c>
      <c r="T27" s="14">
        <v>4.0734821909607897</v>
      </c>
      <c r="U27" s="14">
        <v>3.8687365942976699</v>
      </c>
      <c r="V27" s="14">
        <v>3.7346625045240698</v>
      </c>
      <c r="W27" s="14">
        <v>3.8979732313575499</v>
      </c>
      <c r="X27" s="14">
        <v>3.7306642844053499</v>
      </c>
      <c r="Y27" s="14">
        <v>3.76343936741715</v>
      </c>
      <c r="Z27" s="14">
        <v>3.7432614942528701</v>
      </c>
      <c r="AA27" s="14">
        <v>3.6038402457757299</v>
      </c>
      <c r="AB27" s="14">
        <v>3.5980203619909501</v>
      </c>
      <c r="AC27" s="14">
        <v>3.5425940860215102</v>
      </c>
      <c r="AD27" s="14">
        <v>3.4</v>
      </c>
      <c r="AE27" s="14">
        <v>3.5385730593607301</v>
      </c>
      <c r="AF27" s="14">
        <v>3.1675196850393701</v>
      </c>
      <c r="AG27" s="14">
        <v>3.1659523809523802</v>
      </c>
      <c r="AH27" s="14">
        <v>3.2041850220264299</v>
      </c>
      <c r="AI27" s="14">
        <v>3.1052727272727298</v>
      </c>
      <c r="AJ27" s="24">
        <v>4.4249999999999998</v>
      </c>
      <c r="AK27" s="14">
        <v>0</v>
      </c>
      <c r="AL27" s="24">
        <v>3.28579545454545</v>
      </c>
      <c r="AM27" s="17">
        <v>3.1194637681159398</v>
      </c>
      <c r="AN27" s="24">
        <v>3.0538893611853299</v>
      </c>
      <c r="AO27" s="14">
        <v>0</v>
      </c>
      <c r="AP27" s="14">
        <v>3.1</v>
      </c>
      <c r="AQ27" s="14">
        <v>3.1106164874552</v>
      </c>
      <c r="AR27" s="14">
        <v>3.0199057851239699</v>
      </c>
      <c r="AS27" s="14">
        <v>3.06230088495575</v>
      </c>
      <c r="AT27" s="14">
        <v>3.2494680166059502</v>
      </c>
      <c r="AU27" s="14">
        <v>3.29</v>
      </c>
      <c r="AV27" s="14">
        <v>4.29880941992882</v>
      </c>
      <c r="AW27" s="14">
        <v>3.5476507375839299</v>
      </c>
      <c r="AX27" s="14">
        <v>3.2857952346730102</v>
      </c>
      <c r="AY27" s="14">
        <v>3.1179197144996702</v>
      </c>
      <c r="AZ27" s="14">
        <v>3.0535113696956402</v>
      </c>
      <c r="BA27" s="14">
        <v>3.6</v>
      </c>
      <c r="BB27" s="14">
        <v>3.9712900000000002</v>
      </c>
      <c r="BC27" s="14">
        <v>4.5189199999999996</v>
      </c>
      <c r="BD27" s="14">
        <v>0</v>
      </c>
      <c r="BE27" s="14">
        <v>4.5999999999999996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M27" s="4">
        <v>1000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59"/>
      <c r="CG27" s="61"/>
    </row>
    <row r="28" spans="1:85" ht="15" customHeight="1" x14ac:dyDescent="0.2">
      <c r="A28" s="71"/>
      <c r="B28" s="79" t="s">
        <v>28</v>
      </c>
      <c r="C28" s="13" t="s">
        <v>29</v>
      </c>
      <c r="D28" s="68" t="s">
        <v>6</v>
      </c>
      <c r="E28" s="14">
        <v>3.0525396825396802</v>
      </c>
      <c r="F28" s="14">
        <v>0</v>
      </c>
      <c r="G28" s="14">
        <v>5.7808704453441297</v>
      </c>
      <c r="H28" s="14">
        <v>4.0633348303073102</v>
      </c>
      <c r="I28" s="14">
        <v>3.4801136363636398</v>
      </c>
      <c r="J28" s="14">
        <v>3.7123571428571398</v>
      </c>
      <c r="K28" s="14">
        <v>3.6385273972602699</v>
      </c>
      <c r="L28" s="14">
        <v>3.7647727272727298</v>
      </c>
      <c r="M28" s="14">
        <v>3.4249874686716799</v>
      </c>
      <c r="N28" s="14">
        <v>3.4040476190476201</v>
      </c>
      <c r="O28" s="14">
        <v>3.4092113095238101</v>
      </c>
      <c r="P28" s="14">
        <v>3.7057671381936901</v>
      </c>
      <c r="Q28" s="14">
        <v>3.4417539682539702</v>
      </c>
      <c r="R28" s="14">
        <v>0</v>
      </c>
      <c r="S28" s="14">
        <v>0</v>
      </c>
      <c r="T28" s="14">
        <v>0</v>
      </c>
      <c r="U28" s="14">
        <v>3.9523809523809499</v>
      </c>
      <c r="V28" s="14">
        <v>4.0046753246753202</v>
      </c>
      <c r="W28" s="14">
        <v>3.5803529411764701</v>
      </c>
      <c r="X28" s="14">
        <v>4.9711711711711697</v>
      </c>
      <c r="Y28" s="14">
        <v>4.2129870129870097</v>
      </c>
      <c r="Z28" s="14">
        <v>3.3775047619047598</v>
      </c>
      <c r="AA28" s="14">
        <v>3.57024174980813</v>
      </c>
      <c r="AB28" s="14">
        <v>3.5494345150893598</v>
      </c>
      <c r="AC28" s="14">
        <v>3.8742514970059898</v>
      </c>
      <c r="AD28" s="14">
        <v>3.5893775933610002</v>
      </c>
      <c r="AE28" s="14">
        <v>3.8701039522047198</v>
      </c>
      <c r="AF28" s="14">
        <v>0</v>
      </c>
      <c r="AG28" s="14">
        <v>4.2472500000000002</v>
      </c>
      <c r="AH28" s="14">
        <v>3.3273868832321001</v>
      </c>
      <c r="AI28" s="14">
        <v>3.5695276497695798</v>
      </c>
      <c r="AJ28" s="24">
        <v>3.7134410450326598</v>
      </c>
      <c r="AK28" s="24">
        <v>3.0537705882352899</v>
      </c>
      <c r="AL28" s="24">
        <v>3.27255751419181</v>
      </c>
      <c r="AM28" s="17">
        <v>3.0707879581151798</v>
      </c>
      <c r="AN28" s="24">
        <v>3.06733549527118</v>
      </c>
      <c r="AO28" s="14">
        <v>3.0565314829978898</v>
      </c>
      <c r="AP28" s="14">
        <v>0</v>
      </c>
      <c r="AQ28" s="14">
        <v>3.0385377358490602</v>
      </c>
      <c r="AR28" s="14">
        <v>3.16921568627451</v>
      </c>
      <c r="AS28" s="14">
        <v>3.45</v>
      </c>
      <c r="AT28" s="14">
        <v>0</v>
      </c>
      <c r="AU28" s="14">
        <v>0</v>
      </c>
      <c r="AV28" s="14">
        <v>3.35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M28" s="4">
        <v>1000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59"/>
      <c r="CG28" s="61"/>
    </row>
    <row r="29" spans="1:85" ht="15" customHeight="1" x14ac:dyDescent="0.2">
      <c r="A29" s="70"/>
      <c r="B29" s="81"/>
      <c r="C29" s="13" t="s">
        <v>30</v>
      </c>
      <c r="D29" s="68"/>
      <c r="E29" s="14">
        <v>3.71058198101837</v>
      </c>
      <c r="F29" s="14">
        <v>4.23988395783506</v>
      </c>
      <c r="G29" s="14">
        <v>4.3243643212700098</v>
      </c>
      <c r="H29" s="14">
        <v>4.27744270205066</v>
      </c>
      <c r="I29" s="14">
        <v>5.0267775146213003</v>
      </c>
      <c r="J29" s="14">
        <v>3.9383112383943799</v>
      </c>
      <c r="K29" s="14">
        <v>4.1446580664123696</v>
      </c>
      <c r="L29" s="14">
        <v>4.0372346824783003</v>
      </c>
      <c r="M29" s="14">
        <v>4.1480336346180504</v>
      </c>
      <c r="N29" s="14">
        <v>4.2294028425369401</v>
      </c>
      <c r="O29" s="14">
        <v>4.6688134234546101</v>
      </c>
      <c r="P29" s="14">
        <v>4.7528388196250804</v>
      </c>
      <c r="Q29" s="14">
        <v>4.7801223478395496</v>
      </c>
      <c r="R29" s="14">
        <v>5.7085167464114797</v>
      </c>
      <c r="S29" s="14">
        <v>4.8581131920598697</v>
      </c>
      <c r="T29" s="14">
        <v>5.0258588455246596</v>
      </c>
      <c r="U29" s="14">
        <v>4.8861012775127</v>
      </c>
      <c r="V29" s="14">
        <v>4.6308419151137103</v>
      </c>
      <c r="W29" s="14">
        <v>4.3386099745372899</v>
      </c>
      <c r="X29" s="14">
        <v>0</v>
      </c>
      <c r="Y29" s="14">
        <v>4.1050231022318302</v>
      </c>
      <c r="Z29" s="14">
        <v>4.1807024217066102</v>
      </c>
      <c r="AA29" s="14">
        <v>4.4467111770524204</v>
      </c>
      <c r="AB29" s="14">
        <v>4.0878202878202901</v>
      </c>
      <c r="AC29" s="14">
        <v>3.90278096157326</v>
      </c>
      <c r="AD29" s="14">
        <v>3.74</v>
      </c>
      <c r="AE29" s="14">
        <v>4.1383838383838398</v>
      </c>
      <c r="AF29" s="14">
        <v>4.2679745863296796</v>
      </c>
      <c r="AG29" s="14">
        <v>4.11390206494469</v>
      </c>
      <c r="AH29" s="14">
        <v>4.1199025974026</v>
      </c>
      <c r="AI29" s="14">
        <v>3.9039754887065699</v>
      </c>
      <c r="AJ29" s="24">
        <v>3.5614937201763501</v>
      </c>
      <c r="AK29" s="24">
        <v>3.82678132678133</v>
      </c>
      <c r="AL29" s="24">
        <v>3.9338458971364001</v>
      </c>
      <c r="AM29" s="17">
        <v>3.4000865519852899</v>
      </c>
      <c r="AN29" s="24">
        <v>3.4010208775392101</v>
      </c>
      <c r="AO29" s="14">
        <v>3.4871182564240502</v>
      </c>
      <c r="AP29" s="14">
        <v>4.0513506493506499</v>
      </c>
      <c r="AQ29" s="14">
        <v>3.5449420189173302</v>
      </c>
      <c r="AR29" s="14">
        <v>4.0024656992270797</v>
      </c>
      <c r="AS29" s="14">
        <v>4.1138888888888898</v>
      </c>
      <c r="AT29" s="14">
        <v>4.0999999999999996</v>
      </c>
      <c r="AU29" s="14">
        <v>0</v>
      </c>
      <c r="AV29" s="14">
        <v>4.0999999999999996</v>
      </c>
      <c r="AW29" s="14">
        <v>0</v>
      </c>
      <c r="AX29" s="14">
        <v>0</v>
      </c>
      <c r="AY29" s="14">
        <v>0</v>
      </c>
      <c r="AZ29" s="14">
        <v>0</v>
      </c>
      <c r="BA29" s="14">
        <v>3.3272727272727298</v>
      </c>
      <c r="BB29" s="14">
        <v>3.3181818181818201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M29" s="4">
        <v>1000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59"/>
      <c r="CG29" s="61"/>
    </row>
    <row r="30" spans="1:85" ht="15" customHeight="1" x14ac:dyDescent="0.2">
      <c r="A30" s="69">
        <v>6</v>
      </c>
      <c r="B30" s="79" t="s">
        <v>31</v>
      </c>
      <c r="C30" s="68" t="s">
        <v>32</v>
      </c>
      <c r="D30" s="13" t="s">
        <v>5</v>
      </c>
      <c r="E30" s="14">
        <v>2.1659999999999999</v>
      </c>
      <c r="F30" s="14">
        <v>2.39655</v>
      </c>
      <c r="G30" s="14">
        <v>2.6474500000000001</v>
      </c>
      <c r="H30" s="14">
        <v>2.8967900000000002</v>
      </c>
      <c r="I30" s="14">
        <v>2.8970799999999999</v>
      </c>
      <c r="J30" s="14">
        <v>2.8699699999999999</v>
      </c>
      <c r="K30" s="14">
        <v>2.7981500000000001</v>
      </c>
      <c r="L30" s="14">
        <v>2.7997899999999998</v>
      </c>
      <c r="M30" s="14">
        <v>2.85242</v>
      </c>
      <c r="N30" s="14">
        <v>3.2334200000000002</v>
      </c>
      <c r="O30" s="14">
        <v>3.3182499999999999</v>
      </c>
      <c r="P30" s="14">
        <v>3.3299500000000002</v>
      </c>
      <c r="Q30" s="14">
        <v>3.3036799999999999</v>
      </c>
      <c r="R30" s="14">
        <v>3.4102600000000001</v>
      </c>
      <c r="S30" s="14">
        <v>3.3937400000000002</v>
      </c>
      <c r="T30" s="14">
        <v>3.2662</v>
      </c>
      <c r="U30" s="14">
        <v>3.2197300000000002</v>
      </c>
      <c r="V30" s="14">
        <v>3.2</v>
      </c>
      <c r="W30" s="14">
        <v>3.1</v>
      </c>
      <c r="X30" s="14">
        <v>3</v>
      </c>
      <c r="Y30" s="14">
        <v>3</v>
      </c>
      <c r="Z30" s="14">
        <v>2.97</v>
      </c>
      <c r="AA30" s="14">
        <v>2.94</v>
      </c>
      <c r="AB30" s="14">
        <v>2.95</v>
      </c>
      <c r="AC30" s="14">
        <v>2.99</v>
      </c>
      <c r="AD30" s="14">
        <v>3.06</v>
      </c>
      <c r="AE30" s="14">
        <v>3.06</v>
      </c>
      <c r="AF30" s="14">
        <v>3.05</v>
      </c>
      <c r="AG30" s="14">
        <v>3.01</v>
      </c>
      <c r="AH30" s="14">
        <v>2.95</v>
      </c>
      <c r="AI30" s="14">
        <v>2.95</v>
      </c>
      <c r="AJ30" s="14">
        <v>2.94</v>
      </c>
      <c r="AK30" s="14">
        <v>2.86</v>
      </c>
      <c r="AL30" s="17">
        <v>2.87</v>
      </c>
      <c r="AM30" s="17">
        <v>2.88</v>
      </c>
      <c r="AN30" s="18">
        <v>2.89</v>
      </c>
      <c r="AO30" s="14">
        <v>2.92</v>
      </c>
      <c r="AP30" s="14">
        <v>2.93</v>
      </c>
      <c r="AQ30" s="14">
        <v>2.91</v>
      </c>
      <c r="AR30" s="14">
        <v>2.87</v>
      </c>
      <c r="AS30" s="14">
        <v>2.87</v>
      </c>
      <c r="AT30" s="14">
        <v>2.85</v>
      </c>
      <c r="AU30" s="14">
        <v>2.87</v>
      </c>
      <c r="AV30" s="14">
        <v>2.9</v>
      </c>
      <c r="AW30" s="14">
        <v>2.96</v>
      </c>
      <c r="AX30" s="14">
        <v>2.99</v>
      </c>
      <c r="AY30" s="14">
        <v>3.03</v>
      </c>
      <c r="AZ30" s="14">
        <v>3.08</v>
      </c>
      <c r="BA30" s="14">
        <v>3.1</v>
      </c>
      <c r="BB30" s="14">
        <v>3.14</v>
      </c>
      <c r="BC30" s="14">
        <v>3.13</v>
      </c>
      <c r="BD30" s="14">
        <v>3.1</v>
      </c>
      <c r="BE30" s="14">
        <v>3.13</v>
      </c>
      <c r="BF30" s="14">
        <v>3.19</v>
      </c>
      <c r="BG30" s="14">
        <v>2.09</v>
      </c>
      <c r="BH30" s="14">
        <v>0</v>
      </c>
      <c r="BI30" s="14">
        <v>0</v>
      </c>
      <c r="BJ30" s="14">
        <v>0</v>
      </c>
      <c r="BK30" s="14">
        <v>0</v>
      </c>
      <c r="BL30" s="40"/>
      <c r="BM30" s="4">
        <v>1000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59"/>
      <c r="CG30" s="61"/>
    </row>
    <row r="31" spans="1:85" ht="15" customHeight="1" x14ac:dyDescent="0.2">
      <c r="A31" s="71"/>
      <c r="B31" s="81"/>
      <c r="C31" s="68"/>
      <c r="D31" s="13" t="s">
        <v>6</v>
      </c>
      <c r="E31" s="14">
        <v>1.6649394427715001</v>
      </c>
      <c r="F31" s="14">
        <v>1.84334036431355</v>
      </c>
      <c r="G31" s="14">
        <v>2.19668435899588</v>
      </c>
      <c r="H31" s="14">
        <v>2.2773376502209501</v>
      </c>
      <c r="I31" s="14">
        <v>2.5473029236378202</v>
      </c>
      <c r="J31" s="14">
        <v>2.5417164790829099</v>
      </c>
      <c r="K31" s="14">
        <v>2.7212803057003501</v>
      </c>
      <c r="L31" s="14">
        <v>2.7895896255466401</v>
      </c>
      <c r="M31" s="14">
        <v>2.80017284585273</v>
      </c>
      <c r="N31" s="14">
        <v>2.9343343281077501</v>
      </c>
      <c r="O31" s="14">
        <v>3.15563540781796</v>
      </c>
      <c r="P31" s="14">
        <v>3.1379274205356098</v>
      </c>
      <c r="Q31" s="14">
        <v>3.22529125579864</v>
      </c>
      <c r="R31" s="14">
        <v>3.2750807767976502</v>
      </c>
      <c r="S31" s="14">
        <v>3.2338045541563698</v>
      </c>
      <c r="T31" s="14">
        <v>3.3102366809816499</v>
      </c>
      <c r="U31" s="14">
        <v>3.2667923629811999</v>
      </c>
      <c r="V31" s="14">
        <v>3.1567461578078402</v>
      </c>
      <c r="W31" s="14">
        <v>3.0443291511270298</v>
      </c>
      <c r="X31" s="14">
        <v>2.9571293822663001</v>
      </c>
      <c r="Y31" s="14">
        <v>2.7575623425400702</v>
      </c>
      <c r="Z31" s="14">
        <v>2.77052121068238</v>
      </c>
      <c r="AA31" s="14">
        <v>2.6634442337309201</v>
      </c>
      <c r="AB31" s="14">
        <v>2.6234730218348798</v>
      </c>
      <c r="AC31" s="14">
        <v>2.4805243432115498</v>
      </c>
      <c r="AD31" s="14">
        <v>2.4858573895087601</v>
      </c>
      <c r="AE31" s="14">
        <v>2.3376816220979602</v>
      </c>
      <c r="AF31" s="14">
        <v>2.2355581020028898</v>
      </c>
      <c r="AG31" s="14">
        <v>2.26793827127221</v>
      </c>
      <c r="AH31" s="14">
        <v>2.2175496039787399</v>
      </c>
      <c r="AI31" s="14">
        <v>2.1810690652802398</v>
      </c>
      <c r="AJ31" s="14">
        <v>2.1462910749895299</v>
      </c>
      <c r="AK31" s="14">
        <v>2.1348080929168298</v>
      </c>
      <c r="AL31" s="23">
        <v>2.10899617529572</v>
      </c>
      <c r="AM31" s="17">
        <v>2.0156751142596501</v>
      </c>
      <c r="AN31" s="18">
        <v>1.97617619569683</v>
      </c>
      <c r="AO31" s="14">
        <v>1.9612229301325901</v>
      </c>
      <c r="AP31" s="14">
        <v>1.95541143777807</v>
      </c>
      <c r="AQ31" s="14">
        <v>1.8925206175803899</v>
      </c>
      <c r="AR31" s="14">
        <v>1.95255073735276</v>
      </c>
      <c r="AS31" s="14">
        <v>2.2025976044834801</v>
      </c>
      <c r="AT31" s="14">
        <v>2.0676001835787399</v>
      </c>
      <c r="AU31" s="14">
        <v>1.9276935138823701</v>
      </c>
      <c r="AV31" s="14">
        <v>1.9063476815159801</v>
      </c>
      <c r="AW31" s="14">
        <v>1.84467319952876</v>
      </c>
      <c r="AX31" s="14">
        <v>1.9426640150921299</v>
      </c>
      <c r="AY31" s="14">
        <v>2.0212588200585802</v>
      </c>
      <c r="AZ31" s="14">
        <v>2.1209131881271199</v>
      </c>
      <c r="BA31" s="14">
        <v>2.0467656503190899</v>
      </c>
      <c r="BB31" s="14">
        <v>2.123583786353</v>
      </c>
      <c r="BC31" s="14">
        <v>2.1521628676715001</v>
      </c>
      <c r="BD31" s="14">
        <v>2.1111814227280998</v>
      </c>
      <c r="BE31" s="14">
        <v>2.06308517005465</v>
      </c>
      <c r="BF31" s="14">
        <v>2.0230010926525699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M31" s="4">
        <v>1000</v>
      </c>
      <c r="BO31" s="14"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59"/>
      <c r="CG31" s="61"/>
    </row>
    <row r="32" spans="1:85" ht="15" customHeight="1" x14ac:dyDescent="0.2">
      <c r="A32" s="71"/>
      <c r="B32" s="79" t="s">
        <v>33</v>
      </c>
      <c r="C32" s="13" t="s">
        <v>34</v>
      </c>
      <c r="D32" s="68" t="s">
        <v>6</v>
      </c>
      <c r="E32" s="14">
        <v>1.3678294965970399</v>
      </c>
      <c r="F32" s="14">
        <v>1.4601289036454299</v>
      </c>
      <c r="G32" s="14">
        <v>1.6013481473061599</v>
      </c>
      <c r="H32" s="14">
        <v>1.78837570941626</v>
      </c>
      <c r="I32" s="14">
        <v>1.9125892292440601</v>
      </c>
      <c r="J32" s="14">
        <v>2.0867187767123299</v>
      </c>
      <c r="K32" s="14">
        <v>2.1452381668389102</v>
      </c>
      <c r="L32" s="14">
        <v>2.0508114833479301</v>
      </c>
      <c r="M32" s="14">
        <v>2.1427293706586799</v>
      </c>
      <c r="N32" s="14">
        <v>2.1356832711107399</v>
      </c>
      <c r="O32" s="14">
        <v>2.1966173279169898</v>
      </c>
      <c r="P32" s="14">
        <v>2.3484047227553599</v>
      </c>
      <c r="Q32" s="14">
        <v>2.46360208418105</v>
      </c>
      <c r="R32" s="14">
        <v>2.3773289844250098</v>
      </c>
      <c r="S32" s="14">
        <v>2.4174524963937101</v>
      </c>
      <c r="T32" s="14">
        <v>2.3619016419381</v>
      </c>
      <c r="U32" s="14">
        <v>2.40523297805349</v>
      </c>
      <c r="V32" s="14">
        <v>2.36033006575071</v>
      </c>
      <c r="W32" s="14">
        <v>2.2445050444569099</v>
      </c>
      <c r="X32" s="14">
        <v>2.2237757565634602</v>
      </c>
      <c r="Y32" s="14">
        <v>2.1597779041168099</v>
      </c>
      <c r="Z32" s="14">
        <v>2.1028498724539402</v>
      </c>
      <c r="AA32" s="14">
        <v>2.0005316446627099</v>
      </c>
      <c r="AB32" s="14">
        <v>1.9461501019496601</v>
      </c>
      <c r="AC32" s="14">
        <v>1.89386474796995</v>
      </c>
      <c r="AD32" s="14">
        <v>1.8409792191375201</v>
      </c>
      <c r="AE32" s="14">
        <v>1.8072934459004399</v>
      </c>
      <c r="AF32" s="14">
        <v>1.7231313522315801</v>
      </c>
      <c r="AG32" s="14">
        <v>1.73680340846103</v>
      </c>
      <c r="AH32" s="14">
        <v>1.6921403173445899</v>
      </c>
      <c r="AI32" s="14">
        <v>1.8432376586361201</v>
      </c>
      <c r="AJ32" s="14">
        <v>1.6996171513827201</v>
      </c>
      <c r="AK32" s="14">
        <v>1.68915568287374</v>
      </c>
      <c r="AL32" s="23">
        <v>1.6867099757734301</v>
      </c>
      <c r="AM32" s="17">
        <v>1.6156872491230401</v>
      </c>
      <c r="AN32" s="18">
        <v>1.5516175997139801</v>
      </c>
      <c r="AO32" s="14">
        <v>1.5819995356807099</v>
      </c>
      <c r="AP32" s="14">
        <v>1.5835621855112501</v>
      </c>
      <c r="AQ32" s="14">
        <v>1.5682569207080199</v>
      </c>
      <c r="AR32" s="14">
        <v>1.5681405391630401</v>
      </c>
      <c r="AS32" s="14">
        <v>1.64621142570303</v>
      </c>
      <c r="AT32" s="14">
        <v>1.61511577286228</v>
      </c>
      <c r="AU32" s="14">
        <v>1.49529727346395</v>
      </c>
      <c r="AV32" s="14">
        <v>1.4921624369948701</v>
      </c>
      <c r="AW32" s="14">
        <v>1.4632975848979499</v>
      </c>
      <c r="AX32" s="14">
        <v>1.43000151477313</v>
      </c>
      <c r="AY32" s="14">
        <v>1.4978140037229499</v>
      </c>
      <c r="AZ32" s="14">
        <v>1.52884968585109</v>
      </c>
      <c r="BA32" s="14">
        <v>1.61929128492236</v>
      </c>
      <c r="BB32" s="14">
        <v>1.4554947665729201</v>
      </c>
      <c r="BC32" s="14">
        <v>1.6223692630400499</v>
      </c>
      <c r="BD32" s="14">
        <v>1.6938611910938</v>
      </c>
      <c r="BE32" s="14">
        <v>1.62331139723352</v>
      </c>
      <c r="BF32" s="14">
        <v>1.42645267735798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M32" s="4">
        <v>1000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>
        <v>0</v>
      </c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59"/>
      <c r="CG32" s="61"/>
    </row>
    <row r="33" spans="1:85" ht="18" customHeight="1" x14ac:dyDescent="0.2">
      <c r="A33" s="70"/>
      <c r="B33" s="81"/>
      <c r="C33" s="13" t="s">
        <v>35</v>
      </c>
      <c r="D33" s="68"/>
      <c r="E33" s="14">
        <v>1.4291951223394901</v>
      </c>
      <c r="F33" s="14">
        <v>1.48577217328554</v>
      </c>
      <c r="G33" s="14">
        <v>1.66966681307981</v>
      </c>
      <c r="H33" s="14">
        <v>2.1551329137620598</v>
      </c>
      <c r="I33" s="14">
        <v>2.3487852692286499</v>
      </c>
      <c r="J33" s="14">
        <v>2.2518975119015501</v>
      </c>
      <c r="K33" s="14">
        <v>2.2473037359877401</v>
      </c>
      <c r="L33" s="14">
        <v>2.2736175816814299</v>
      </c>
      <c r="M33" s="14">
        <v>2.4662824421016998</v>
      </c>
      <c r="N33" s="14">
        <v>2.38791607099339</v>
      </c>
      <c r="O33" s="14">
        <v>2.57787593751195</v>
      </c>
      <c r="P33" s="14">
        <v>2.5359967842293898</v>
      </c>
      <c r="Q33" s="14">
        <v>2.5675635649721702</v>
      </c>
      <c r="R33" s="14">
        <v>2.68739188606681</v>
      </c>
      <c r="S33" s="14">
        <v>2.5849376246784201</v>
      </c>
      <c r="T33" s="14">
        <v>2.6926530194604998</v>
      </c>
      <c r="U33" s="14">
        <v>2.7841762920430799</v>
      </c>
      <c r="V33" s="14">
        <v>3.5663910883403198</v>
      </c>
      <c r="W33" s="14">
        <v>2.9854103508012102</v>
      </c>
      <c r="X33" s="14">
        <v>2.2713840508219798</v>
      </c>
      <c r="Y33" s="14">
        <v>2.5419225707391999</v>
      </c>
      <c r="Z33" s="14">
        <v>2.2072380677652399</v>
      </c>
      <c r="AA33" s="14">
        <v>2.2176834561046199</v>
      </c>
      <c r="AB33" s="14">
        <v>1.94329911755059</v>
      </c>
      <c r="AC33" s="14">
        <v>2.1950796288557801</v>
      </c>
      <c r="AD33" s="14">
        <v>2.5604729921215199</v>
      </c>
      <c r="AE33" s="14">
        <v>2.3644601219431198</v>
      </c>
      <c r="AF33" s="14">
        <v>2.3503109766347299</v>
      </c>
      <c r="AG33" s="14">
        <v>1.6849176399294801</v>
      </c>
      <c r="AH33" s="14">
        <v>2.2055662730425998</v>
      </c>
      <c r="AI33" s="14">
        <v>1.9535468634941699</v>
      </c>
      <c r="AJ33" s="14">
        <v>1.8736164332462999</v>
      </c>
      <c r="AK33" s="14">
        <v>1.7630311351529899</v>
      </c>
      <c r="AL33" s="23">
        <v>1.9953008782545301</v>
      </c>
      <c r="AM33" s="17">
        <v>1.68783744968579</v>
      </c>
      <c r="AN33" s="18">
        <v>1.5958775915901799</v>
      </c>
      <c r="AO33" s="14">
        <v>1.86068067754078</v>
      </c>
      <c r="AP33" s="14">
        <v>0</v>
      </c>
      <c r="AQ33" s="14">
        <v>1.7860224255855699</v>
      </c>
      <c r="AR33" s="14">
        <v>1.79174994860939</v>
      </c>
      <c r="AS33" s="14">
        <v>1.64621142570303</v>
      </c>
      <c r="AT33" s="14">
        <v>0</v>
      </c>
      <c r="AU33" s="14">
        <v>1.42204923671992</v>
      </c>
      <c r="AV33" s="14">
        <v>1.33932374504297</v>
      </c>
      <c r="AW33" s="14">
        <v>1.2902284085961799</v>
      </c>
      <c r="AX33" s="14">
        <v>1.2845521372787401</v>
      </c>
      <c r="AY33" s="14">
        <v>1.3333333333333299</v>
      </c>
      <c r="AZ33" s="14">
        <v>1.28528347907458</v>
      </c>
      <c r="BA33" s="14">
        <v>1.24435355504217</v>
      </c>
      <c r="BB33" s="14">
        <v>1.31088587611161</v>
      </c>
      <c r="BC33" s="14">
        <v>1.4293307200835601</v>
      </c>
      <c r="BD33" s="14">
        <v>1.4910376734007</v>
      </c>
      <c r="BE33" s="14">
        <v>1.32906090849026</v>
      </c>
      <c r="BF33" s="14">
        <v>2.3695400000000002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M33" s="4">
        <v>1000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>
        <v>0</v>
      </c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59"/>
      <c r="CG33" s="61"/>
    </row>
    <row r="34" spans="1:85" ht="15" customHeight="1" x14ac:dyDescent="0.3">
      <c r="A34" s="69">
        <v>7</v>
      </c>
      <c r="B34" s="79" t="s">
        <v>162</v>
      </c>
      <c r="C34" s="68" t="s">
        <v>4</v>
      </c>
      <c r="D34" s="13" t="s">
        <v>5</v>
      </c>
      <c r="E34" s="14">
        <v>17.469899999999999</v>
      </c>
      <c r="F34" s="14">
        <v>17.57469</v>
      </c>
      <c r="G34" s="14">
        <v>18.08371</v>
      </c>
      <c r="H34" s="14">
        <v>18.10492</v>
      </c>
      <c r="I34" s="14">
        <v>18.106760000000001</v>
      </c>
      <c r="J34" s="14">
        <v>17.9557</v>
      </c>
      <c r="K34" s="14">
        <v>17.96707</v>
      </c>
      <c r="L34" s="14">
        <v>18.913440000000001</v>
      </c>
      <c r="M34" s="14">
        <v>19.268989999999999</v>
      </c>
      <c r="N34" s="14">
        <v>20.603670000000001</v>
      </c>
      <c r="O34" s="14">
        <v>21.568629999999999</v>
      </c>
      <c r="P34" s="14">
        <v>22.704219999999999</v>
      </c>
      <c r="Q34" s="14">
        <v>23.509889999999999</v>
      </c>
      <c r="R34" s="14">
        <v>24.268380000000001</v>
      </c>
      <c r="S34" s="14">
        <v>29.201920000000001</v>
      </c>
      <c r="T34" s="14">
        <v>30.272130000000001</v>
      </c>
      <c r="U34" s="14">
        <v>29.841370000000001</v>
      </c>
      <c r="V34" s="14">
        <v>29.65</v>
      </c>
      <c r="W34" s="14">
        <v>33.25</v>
      </c>
      <c r="X34" s="14">
        <v>32.950000000000003</v>
      </c>
      <c r="Y34" s="14">
        <v>33.65</v>
      </c>
      <c r="Z34" s="14">
        <v>33.35</v>
      </c>
      <c r="AA34" s="14">
        <v>34.450000000000003</v>
      </c>
      <c r="AB34" s="14">
        <v>34.57</v>
      </c>
      <c r="AC34" s="14">
        <v>34.32</v>
      </c>
      <c r="AD34" s="14">
        <v>35.03</v>
      </c>
      <c r="AE34" s="14">
        <v>35.1</v>
      </c>
      <c r="AF34" s="14">
        <v>34.229999999999997</v>
      </c>
      <c r="AG34" s="14">
        <v>36.380000000000003</v>
      </c>
      <c r="AH34" s="14">
        <v>35.56</v>
      </c>
      <c r="AI34" s="14">
        <v>37.11</v>
      </c>
      <c r="AJ34" s="14">
        <v>36.99</v>
      </c>
      <c r="AK34" s="14">
        <v>33.15</v>
      </c>
      <c r="AL34" s="17">
        <v>32.520000000000003</v>
      </c>
      <c r="AM34" s="17">
        <v>31.94</v>
      </c>
      <c r="AN34" s="18">
        <v>32.020000000000003</v>
      </c>
      <c r="AO34" s="14">
        <v>31.6</v>
      </c>
      <c r="AP34" s="14">
        <v>33.21</v>
      </c>
      <c r="AQ34" s="14">
        <v>32.229999999999997</v>
      </c>
      <c r="AR34" s="14">
        <v>31.79</v>
      </c>
      <c r="AS34" s="14">
        <v>31.83</v>
      </c>
      <c r="AT34" s="14">
        <v>28.04</v>
      </c>
      <c r="AU34" s="14">
        <v>27.58</v>
      </c>
      <c r="AV34" s="14">
        <v>27.15</v>
      </c>
      <c r="AW34" s="14">
        <v>25.55</v>
      </c>
      <c r="AX34" s="14">
        <v>25.37</v>
      </c>
      <c r="AY34" s="14">
        <v>25.35</v>
      </c>
      <c r="AZ34" s="14">
        <v>25.79</v>
      </c>
      <c r="BA34" s="14">
        <v>25.07</v>
      </c>
      <c r="BB34" s="14">
        <v>25.22</v>
      </c>
      <c r="BC34" s="14">
        <v>25.17</v>
      </c>
      <c r="BD34" s="14">
        <v>24.85</v>
      </c>
      <c r="BE34" s="14">
        <v>23.11</v>
      </c>
      <c r="BF34" s="14">
        <v>23.6</v>
      </c>
      <c r="BG34" s="14">
        <v>22.41</v>
      </c>
      <c r="BH34" s="14">
        <v>22.424990000000001</v>
      </c>
      <c r="BI34" s="14">
        <v>22.42</v>
      </c>
      <c r="BJ34" s="13">
        <v>26.31</v>
      </c>
      <c r="BK34" s="36">
        <f>BN34/BM34</f>
        <v>29.598700000000001</v>
      </c>
      <c r="BL34" s="37">
        <f>BK34/BJ34-1</f>
        <v>0.12499809958190822</v>
      </c>
      <c r="BM34" s="4">
        <v>1000</v>
      </c>
      <c r="BN34" s="41">
        <v>29598.7</v>
      </c>
      <c r="BO34" s="42">
        <v>28.26</v>
      </c>
      <c r="BP34" s="14">
        <v>16.36</v>
      </c>
      <c r="BQ34" s="14">
        <v>25.95</v>
      </c>
      <c r="BR34" s="14">
        <v>26.18</v>
      </c>
      <c r="BS34" s="13">
        <v>24.09</v>
      </c>
      <c r="BT34" s="13">
        <v>20.25</v>
      </c>
      <c r="BU34" s="13">
        <v>20.03</v>
      </c>
      <c r="BV34" s="13">
        <v>18.690000000000001</v>
      </c>
      <c r="BW34" s="13">
        <v>18.53</v>
      </c>
      <c r="BX34" s="13">
        <v>18.45</v>
      </c>
      <c r="BY34" s="13">
        <v>17.89</v>
      </c>
      <c r="BZ34" s="13">
        <v>17.34</v>
      </c>
      <c r="CA34" s="13">
        <v>17.13</v>
      </c>
      <c r="CB34" s="13">
        <v>17.559999999999999</v>
      </c>
      <c r="CC34" s="13">
        <v>18.079999999999998</v>
      </c>
      <c r="CD34" s="13">
        <v>17.579999999999998</v>
      </c>
      <c r="CE34" s="13">
        <v>16.71</v>
      </c>
      <c r="CF34" s="59">
        <v>16.36</v>
      </c>
      <c r="CG34" s="61">
        <f>113000/7.0965/1000</f>
        <v>15.923342492778131</v>
      </c>
    </row>
    <row r="35" spans="1:85" ht="15" customHeight="1" x14ac:dyDescent="0.2">
      <c r="A35" s="71"/>
      <c r="B35" s="81"/>
      <c r="C35" s="68"/>
      <c r="D35" s="13" t="s">
        <v>6</v>
      </c>
      <c r="E35" s="14">
        <v>16.982102257980799</v>
      </c>
      <c r="F35" s="14">
        <v>17.100000000000001</v>
      </c>
      <c r="G35" s="14">
        <v>17.717004048583</v>
      </c>
      <c r="H35" s="14">
        <v>16.538235294117602</v>
      </c>
      <c r="I35" s="14">
        <v>16.910225806451599</v>
      </c>
      <c r="J35" s="14">
        <v>16.738097165991899</v>
      </c>
      <c r="K35" s="14">
        <v>16.749047619047602</v>
      </c>
      <c r="L35" s="14">
        <v>16.8557027463651</v>
      </c>
      <c r="M35" s="14">
        <v>17.7624886672711</v>
      </c>
      <c r="N35" s="14">
        <v>18.925413153457001</v>
      </c>
      <c r="O35" s="14">
        <v>19.788333333333298</v>
      </c>
      <c r="P35" s="14">
        <v>19.713412737902701</v>
      </c>
      <c r="Q35" s="14">
        <v>19.921119402985099</v>
      </c>
      <c r="R35" s="14">
        <v>23.4435197225834</v>
      </c>
      <c r="S35" s="14">
        <v>24.485939675173999</v>
      </c>
      <c r="T35" s="14">
        <v>24.366037735849101</v>
      </c>
      <c r="U35" s="14">
        <v>27</v>
      </c>
      <c r="V35" s="14">
        <v>28.089620695127799</v>
      </c>
      <c r="W35" s="14">
        <v>28.174157303370801</v>
      </c>
      <c r="X35" s="14">
        <v>27.972538461538502</v>
      </c>
      <c r="Y35" s="14">
        <v>31.209758369120902</v>
      </c>
      <c r="Z35" s="14">
        <v>33.086206896551701</v>
      </c>
      <c r="AA35" s="14">
        <v>34.005220804710497</v>
      </c>
      <c r="AB35" s="14">
        <v>33.568676814988301</v>
      </c>
      <c r="AC35" s="14">
        <v>32.518070175438602</v>
      </c>
      <c r="AD35" s="14">
        <v>34.363333333333301</v>
      </c>
      <c r="AE35" s="14">
        <v>31.5700490998363</v>
      </c>
      <c r="AF35" s="14">
        <v>30.413909090909101</v>
      </c>
      <c r="AG35" s="14">
        <v>31.252040816326499</v>
      </c>
      <c r="AH35" s="14">
        <v>34.4144516129032</v>
      </c>
      <c r="AI35" s="14">
        <v>34.439090909090901</v>
      </c>
      <c r="AJ35" s="24">
        <v>34.199945054945097</v>
      </c>
      <c r="AK35" s="24">
        <v>33.4178103448276</v>
      </c>
      <c r="AL35" s="24">
        <v>33.145816666666697</v>
      </c>
      <c r="AM35" s="17">
        <v>32.9393779904306</v>
      </c>
      <c r="AN35" s="18">
        <v>30.415046210720899</v>
      </c>
      <c r="AO35" s="14">
        <v>31.4051548269581</v>
      </c>
      <c r="AP35" s="14">
        <v>30.138297872340399</v>
      </c>
      <c r="AQ35" s="14">
        <v>30.371694026447798</v>
      </c>
      <c r="AR35" s="14">
        <v>29.8178712871287</v>
      </c>
      <c r="AS35" s="14">
        <v>29.847272727272699</v>
      </c>
      <c r="AT35" s="14">
        <v>27</v>
      </c>
      <c r="AU35" s="14">
        <v>26.5</v>
      </c>
      <c r="AV35" s="14">
        <v>0</v>
      </c>
      <c r="AW35" s="14">
        <v>0</v>
      </c>
      <c r="AX35" s="14">
        <v>24.78</v>
      </c>
      <c r="AY35" s="14">
        <v>27.164818612711802</v>
      </c>
      <c r="AZ35" s="14">
        <v>24.858103376679399</v>
      </c>
      <c r="BA35" s="14">
        <v>24.086428571428598</v>
      </c>
      <c r="BB35" s="14">
        <v>24.270805369127501</v>
      </c>
      <c r="BC35" s="14">
        <v>27.7593984962406</v>
      </c>
      <c r="BD35" s="14">
        <v>23.508230000000001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M35" s="4">
        <v>1000</v>
      </c>
      <c r="BO35" s="14">
        <v>0</v>
      </c>
      <c r="BP35" s="14">
        <v>0</v>
      </c>
      <c r="BQ35" s="14">
        <v>0</v>
      </c>
      <c r="BR35" s="14">
        <v>0</v>
      </c>
      <c r="BS35" s="14">
        <v>0</v>
      </c>
      <c r="BT35" s="14">
        <v>0</v>
      </c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59"/>
      <c r="CG35" s="61"/>
    </row>
    <row r="36" spans="1:85" ht="15" customHeight="1" x14ac:dyDescent="0.2">
      <c r="A36" s="71"/>
      <c r="B36" s="79" t="s">
        <v>36</v>
      </c>
      <c r="C36" s="13" t="s">
        <v>37</v>
      </c>
      <c r="D36" s="68" t="s">
        <v>6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5.0772500000000003</v>
      </c>
      <c r="K36" s="14">
        <v>8.06727272727273</v>
      </c>
      <c r="L36" s="14">
        <v>0</v>
      </c>
      <c r="M36" s="14">
        <v>0</v>
      </c>
      <c r="N36" s="14">
        <v>7.2653225806451598</v>
      </c>
      <c r="O36" s="14">
        <v>1.9326923076923099</v>
      </c>
      <c r="P36" s="14">
        <v>1.9326923076923099</v>
      </c>
      <c r="Q36" s="14">
        <v>2.2814102564102599</v>
      </c>
      <c r="R36" s="14">
        <v>0</v>
      </c>
      <c r="S36" s="14">
        <v>2.6561531932951401</v>
      </c>
      <c r="T36" s="14">
        <v>15.9858273381295</v>
      </c>
      <c r="U36" s="14">
        <v>6.95</v>
      </c>
      <c r="V36" s="14">
        <v>4.22</v>
      </c>
      <c r="W36" s="14">
        <v>11.9272513201085</v>
      </c>
      <c r="X36" s="14">
        <v>3.3305856832971799</v>
      </c>
      <c r="Y36" s="14">
        <v>4.6795238095238103</v>
      </c>
      <c r="Z36" s="14">
        <v>15.129652917505</v>
      </c>
      <c r="AA36" s="14">
        <v>14.8065649588564</v>
      </c>
      <c r="AB36" s="14">
        <v>14.9933378748647</v>
      </c>
      <c r="AC36" s="14">
        <v>5.7834913112164301</v>
      </c>
      <c r="AD36" s="14">
        <v>0</v>
      </c>
      <c r="AE36" s="14">
        <v>10.8356084186853</v>
      </c>
      <c r="AF36" s="14">
        <v>7.2338533927687001</v>
      </c>
      <c r="AG36" s="14">
        <v>11.4352918996599</v>
      </c>
      <c r="AH36" s="14">
        <v>14.983494199390099</v>
      </c>
      <c r="AI36" s="14">
        <v>8.2802299687560907</v>
      </c>
      <c r="AJ36" s="24">
        <v>14.513214062114599</v>
      </c>
      <c r="AK36" s="24">
        <v>15.2551929405353</v>
      </c>
      <c r="AL36" s="14">
        <v>0</v>
      </c>
      <c r="AM36" s="17">
        <v>12.1630631488713</v>
      </c>
      <c r="AN36" s="18">
        <v>11.1839314194577</v>
      </c>
      <c r="AO36" s="14">
        <v>8.7396131805157609</v>
      </c>
      <c r="AP36" s="14">
        <v>6.0204081632653104</v>
      </c>
      <c r="AQ36" s="14">
        <v>9.2838557213930404</v>
      </c>
      <c r="AR36" s="14">
        <v>10.345222222222199</v>
      </c>
      <c r="AS36" s="14">
        <v>0</v>
      </c>
      <c r="AT36" s="14">
        <v>0</v>
      </c>
      <c r="AU36" s="14">
        <v>26.473215613382902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M36" s="4">
        <v>1000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>
        <v>0</v>
      </c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59"/>
      <c r="CG36" s="61"/>
    </row>
    <row r="37" spans="1:85" ht="15" customHeight="1" x14ac:dyDescent="0.2">
      <c r="A37" s="71"/>
      <c r="B37" s="80"/>
      <c r="C37" s="13" t="s">
        <v>38</v>
      </c>
      <c r="D37" s="68"/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19.042340587687399</v>
      </c>
      <c r="L37" s="14">
        <v>0</v>
      </c>
      <c r="M37" s="14">
        <v>0</v>
      </c>
      <c r="N37" s="14">
        <v>0</v>
      </c>
      <c r="O37" s="14">
        <v>0</v>
      </c>
      <c r="P37" s="14">
        <v>11.1368333333333</v>
      </c>
      <c r="Q37" s="14">
        <v>10.6214444444444</v>
      </c>
      <c r="R37" s="14">
        <v>0</v>
      </c>
      <c r="S37" s="14">
        <v>0</v>
      </c>
      <c r="T37" s="14">
        <v>11.3662222222222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11.330166666666701</v>
      </c>
      <c r="AB37" s="14">
        <v>10.6032222222222</v>
      </c>
      <c r="AC37" s="14">
        <v>9.6764444444444404</v>
      </c>
      <c r="AD37" s="14">
        <v>10.2783333333333</v>
      </c>
      <c r="AE37" s="14">
        <v>10.9026455026455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M37" s="4">
        <v>1000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>
        <v>0</v>
      </c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59"/>
      <c r="CG37" s="61"/>
    </row>
    <row r="38" spans="1:85" ht="15" customHeight="1" x14ac:dyDescent="0.2">
      <c r="A38" s="71"/>
      <c r="B38" s="80"/>
      <c r="C38" s="13" t="s">
        <v>39</v>
      </c>
      <c r="D38" s="68"/>
      <c r="E38" s="14">
        <v>3.5955089820359301</v>
      </c>
      <c r="F38" s="14">
        <v>4.0604593110334504</v>
      </c>
      <c r="G38" s="14">
        <v>8.2291666666666696</v>
      </c>
      <c r="H38" s="14">
        <v>1.7596153846153799</v>
      </c>
      <c r="I38" s="14">
        <v>2.2312299035369798</v>
      </c>
      <c r="J38" s="14">
        <v>1.9687825182101999</v>
      </c>
      <c r="K38" s="14">
        <v>0</v>
      </c>
      <c r="L38" s="14">
        <v>3.4503073770491799</v>
      </c>
      <c r="M38" s="14">
        <v>9.8546759798215007</v>
      </c>
      <c r="N38" s="14">
        <v>5.3633333333333297</v>
      </c>
      <c r="O38" s="14">
        <v>3.67962962962963</v>
      </c>
      <c r="P38" s="14">
        <v>10.9228915662651</v>
      </c>
      <c r="Q38" s="14">
        <v>21.0543785310734</v>
      </c>
      <c r="R38" s="14">
        <v>0</v>
      </c>
      <c r="S38" s="14">
        <v>0</v>
      </c>
      <c r="T38" s="14">
        <v>5</v>
      </c>
      <c r="U38" s="14">
        <v>5.25</v>
      </c>
      <c r="V38" s="14">
        <v>7.7101085209003202</v>
      </c>
      <c r="W38" s="14">
        <v>0</v>
      </c>
      <c r="X38" s="14">
        <v>7.8890667886550796</v>
      </c>
      <c r="Y38" s="14">
        <v>15.901724137931</v>
      </c>
      <c r="Z38" s="14">
        <v>7.3645714285714297</v>
      </c>
      <c r="AA38" s="14">
        <v>6.9603333333333302</v>
      </c>
      <c r="AB38" s="14">
        <v>7.6849700809574104</v>
      </c>
      <c r="AC38" s="14">
        <v>13.6909523809524</v>
      </c>
      <c r="AD38" s="14">
        <v>8.4318840579710095</v>
      </c>
      <c r="AE38" s="14">
        <v>6.82666002431775</v>
      </c>
      <c r="AF38" s="14">
        <v>10.6196122601015</v>
      </c>
      <c r="AG38" s="14">
        <v>17.6829096045198</v>
      </c>
      <c r="AH38" s="14">
        <v>0</v>
      </c>
      <c r="AI38" s="14">
        <v>6.6249421296296296</v>
      </c>
      <c r="AJ38" s="14">
        <v>0</v>
      </c>
      <c r="AK38" s="24">
        <v>18.998550176500299</v>
      </c>
      <c r="AL38" s="24">
        <v>17.7025279247501</v>
      </c>
      <c r="AM38" s="17">
        <v>14.993154158215001</v>
      </c>
      <c r="AN38" s="18">
        <v>9.9394786888913806</v>
      </c>
      <c r="AO38" s="14">
        <v>9.3673751466944797</v>
      </c>
      <c r="AP38" s="14">
        <v>4.9128822984244698</v>
      </c>
      <c r="AQ38" s="14">
        <v>5.1993685461704198</v>
      </c>
      <c r="AR38" s="14">
        <v>6.8367766287718004</v>
      </c>
      <c r="AS38" s="14">
        <v>3.6510244282066102</v>
      </c>
      <c r="AT38" s="14">
        <v>4.3367685137234604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5.55</v>
      </c>
      <c r="BE38" s="14">
        <v>5.45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M38" s="4">
        <v>1000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59"/>
      <c r="CG38" s="61"/>
    </row>
    <row r="39" spans="1:85" ht="15" customHeight="1" x14ac:dyDescent="0.2">
      <c r="A39" s="71"/>
      <c r="B39" s="80"/>
      <c r="C39" s="13" t="s">
        <v>40</v>
      </c>
      <c r="D39" s="68"/>
      <c r="E39" s="14">
        <v>11.2916666666667</v>
      </c>
      <c r="F39" s="14">
        <v>0</v>
      </c>
      <c r="G39" s="14">
        <v>0</v>
      </c>
      <c r="H39" s="14">
        <v>0</v>
      </c>
      <c r="I39" s="14">
        <v>10.8027172374752</v>
      </c>
      <c r="J39" s="14">
        <v>10.8162675956022</v>
      </c>
      <c r="K39" s="14">
        <v>0</v>
      </c>
      <c r="L39" s="14">
        <v>0</v>
      </c>
      <c r="M39" s="14">
        <v>9.3666666666666707</v>
      </c>
      <c r="N39" s="14">
        <v>11.2790125227034</v>
      </c>
      <c r="O39" s="14">
        <v>11.636906567129399</v>
      </c>
      <c r="P39" s="14">
        <v>12.611664535235899</v>
      </c>
      <c r="Q39" s="14">
        <v>9.9817708333333304</v>
      </c>
      <c r="R39" s="14">
        <v>13.3295971058409</v>
      </c>
      <c r="S39" s="14">
        <v>11.4825517221861</v>
      </c>
      <c r="T39" s="14">
        <v>13.377922579595801</v>
      </c>
      <c r="U39" s="14">
        <v>0</v>
      </c>
      <c r="V39" s="14">
        <v>0</v>
      </c>
      <c r="W39" s="14">
        <v>17.477499999999999</v>
      </c>
      <c r="X39" s="14">
        <v>27.5</v>
      </c>
      <c r="Y39" s="14">
        <v>27.480167898952601</v>
      </c>
      <c r="Z39" s="14">
        <v>16.054423229634398</v>
      </c>
      <c r="AA39" s="14">
        <v>15.425809032283199</v>
      </c>
      <c r="AB39" s="14">
        <v>22.754556683068799</v>
      </c>
      <c r="AC39" s="14">
        <v>15.8837233620993</v>
      </c>
      <c r="AD39" s="14">
        <v>17.509025654094501</v>
      </c>
      <c r="AE39" s="14">
        <v>17.059649210494499</v>
      </c>
      <c r="AF39" s="14">
        <v>17.079999999999998</v>
      </c>
      <c r="AG39" s="14">
        <v>15.5835980937252</v>
      </c>
      <c r="AH39" s="14">
        <v>16.195614035087701</v>
      </c>
      <c r="AI39" s="14">
        <v>0</v>
      </c>
      <c r="AJ39" s="14">
        <v>0</v>
      </c>
      <c r="AK39" s="24">
        <v>17.5838339705079</v>
      </c>
      <c r="AL39" s="24">
        <v>16.172756981580498</v>
      </c>
      <c r="AM39" s="17">
        <v>19.1396755060121</v>
      </c>
      <c r="AN39" s="18">
        <v>15.3225574712644</v>
      </c>
      <c r="AO39" s="14">
        <v>17.557775665839898</v>
      </c>
      <c r="AP39" s="14">
        <v>0</v>
      </c>
      <c r="AQ39" s="14">
        <v>15.3181918795851</v>
      </c>
      <c r="AR39" s="14">
        <v>17.338690366550001</v>
      </c>
      <c r="AS39" s="14">
        <v>0</v>
      </c>
      <c r="AT39" s="14">
        <v>0</v>
      </c>
      <c r="AU39" s="14">
        <v>0</v>
      </c>
      <c r="AV39" s="14">
        <v>0</v>
      </c>
      <c r="AW39" s="14">
        <v>31.530479896238699</v>
      </c>
      <c r="AX39" s="14">
        <v>0</v>
      </c>
      <c r="AY39" s="14">
        <v>0</v>
      </c>
      <c r="AZ39" s="14">
        <v>18.972000000000001</v>
      </c>
      <c r="BA39" s="14">
        <v>18.2984033095859</v>
      </c>
      <c r="BB39" s="14">
        <v>16.363636363636399</v>
      </c>
      <c r="BC39" s="14">
        <v>12.4</v>
      </c>
      <c r="BD39" s="14">
        <v>17.496767068273101</v>
      </c>
      <c r="BE39" s="14">
        <v>15.7055088195387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M39" s="4">
        <v>1000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</v>
      </c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59"/>
      <c r="CG39" s="61"/>
    </row>
    <row r="40" spans="1:85" ht="15" customHeight="1" x14ac:dyDescent="0.2">
      <c r="A40" s="70"/>
      <c r="B40" s="81"/>
      <c r="C40" s="13" t="s">
        <v>41</v>
      </c>
      <c r="D40" s="68"/>
      <c r="E40" s="14">
        <v>8.8370329263781002</v>
      </c>
      <c r="F40" s="14">
        <v>0</v>
      </c>
      <c r="G40" s="14">
        <v>19.776637488681001</v>
      </c>
      <c r="H40" s="14">
        <v>0</v>
      </c>
      <c r="I40" s="14">
        <v>9.5747685185185194</v>
      </c>
      <c r="J40" s="14">
        <v>0</v>
      </c>
      <c r="K40" s="14">
        <v>0</v>
      </c>
      <c r="L40" s="14">
        <v>0</v>
      </c>
      <c r="M40" s="14">
        <v>0</v>
      </c>
      <c r="N40" s="14">
        <v>9.8291666666666693</v>
      </c>
      <c r="O40" s="14">
        <v>0</v>
      </c>
      <c r="P40" s="14">
        <v>0</v>
      </c>
      <c r="Q40" s="14">
        <v>0</v>
      </c>
      <c r="R40" s="14">
        <v>9.9166666666666696</v>
      </c>
      <c r="S40" s="14">
        <v>0</v>
      </c>
      <c r="T40" s="14">
        <v>0</v>
      </c>
      <c r="U40" s="14">
        <v>0</v>
      </c>
      <c r="V40" s="14">
        <v>0</v>
      </c>
      <c r="W40" s="14">
        <v>13.0941666666667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17.752136752136799</v>
      </c>
      <c r="AE40" s="14">
        <v>0</v>
      </c>
      <c r="AF40" s="14">
        <v>17.676595744680899</v>
      </c>
      <c r="AG40" s="14">
        <v>0</v>
      </c>
      <c r="AH40" s="14">
        <v>0</v>
      </c>
      <c r="AI40" s="14">
        <v>18.235875706214699</v>
      </c>
      <c r="AJ40" s="14">
        <v>0</v>
      </c>
      <c r="AK40" s="24">
        <v>17.676595744680899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21.2</v>
      </c>
      <c r="AT40" s="14">
        <v>31.2753012048193</v>
      </c>
      <c r="AU40" s="14">
        <v>0</v>
      </c>
      <c r="AV40" s="14">
        <v>0</v>
      </c>
      <c r="AW40" s="14">
        <v>27.356857652691598</v>
      </c>
      <c r="AX40" s="14">
        <v>0</v>
      </c>
      <c r="AY40" s="14">
        <v>8.5848333333333304</v>
      </c>
      <c r="AZ40" s="14">
        <v>15.625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M40" s="4">
        <v>1000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59"/>
      <c r="CG40" s="61"/>
    </row>
    <row r="41" spans="1:85" ht="15" customHeight="1" x14ac:dyDescent="0.3">
      <c r="A41" s="69">
        <v>8</v>
      </c>
      <c r="B41" s="79" t="s">
        <v>163</v>
      </c>
      <c r="C41" s="68" t="s">
        <v>42</v>
      </c>
      <c r="D41" s="13" t="s">
        <v>5</v>
      </c>
      <c r="E41" s="14">
        <v>24.977620000000002</v>
      </c>
      <c r="F41" s="14">
        <v>25.12745</v>
      </c>
      <c r="G41" s="14">
        <v>25.461860000000001</v>
      </c>
      <c r="H41" s="14">
        <v>25.781410000000001</v>
      </c>
      <c r="I41" s="14">
        <v>25.784020000000002</v>
      </c>
      <c r="J41" s="14">
        <v>26.197659999999999</v>
      </c>
      <c r="K41" s="14">
        <v>26.21425</v>
      </c>
      <c r="L41" s="14">
        <v>26.508610000000001</v>
      </c>
      <c r="M41" s="14">
        <v>33.379359999999998</v>
      </c>
      <c r="N41" s="14">
        <v>36.845979999999997</v>
      </c>
      <c r="O41" s="14">
        <v>43.740569999999998</v>
      </c>
      <c r="P41" s="14">
        <v>45.408450000000002</v>
      </c>
      <c r="Q41" s="14">
        <v>46.097819999999999</v>
      </c>
      <c r="R41" s="14">
        <v>45.20581</v>
      </c>
      <c r="S41" s="14">
        <v>44.986739999999998</v>
      </c>
      <c r="T41" s="14">
        <v>43.01829</v>
      </c>
      <c r="U41" s="14">
        <v>42.40616</v>
      </c>
      <c r="V41" s="14">
        <v>42.6</v>
      </c>
      <c r="W41" s="14">
        <v>43.84</v>
      </c>
      <c r="X41" s="14">
        <v>48.32</v>
      </c>
      <c r="Y41" s="14">
        <v>51.21</v>
      </c>
      <c r="Z41" s="14">
        <v>53.66</v>
      </c>
      <c r="AA41" s="14">
        <v>54.54</v>
      </c>
      <c r="AB41" s="14">
        <v>53.29</v>
      </c>
      <c r="AC41" s="14">
        <v>54.03</v>
      </c>
      <c r="AD41" s="14">
        <v>55.16</v>
      </c>
      <c r="AE41" s="14">
        <v>55.26</v>
      </c>
      <c r="AF41" s="14">
        <v>54.32</v>
      </c>
      <c r="AG41" s="14">
        <v>54.2</v>
      </c>
      <c r="AH41" s="14">
        <v>52.98</v>
      </c>
      <c r="AI41" s="14">
        <v>52.39</v>
      </c>
      <c r="AJ41" s="14">
        <v>48.59</v>
      </c>
      <c r="AK41" s="14">
        <v>45.14</v>
      </c>
      <c r="AL41" s="17">
        <v>45.25</v>
      </c>
      <c r="AM41" s="17">
        <v>42.59</v>
      </c>
      <c r="AN41" s="18">
        <v>40.56</v>
      </c>
      <c r="AO41" s="14">
        <v>39.5</v>
      </c>
      <c r="AP41" s="14">
        <v>39.71</v>
      </c>
      <c r="AQ41" s="14">
        <v>38.68</v>
      </c>
      <c r="AR41" s="14">
        <v>37.159999999999997</v>
      </c>
      <c r="AS41" s="14">
        <v>36.78</v>
      </c>
      <c r="AT41" s="14">
        <v>37.159999999999997</v>
      </c>
      <c r="AU41" s="14">
        <v>35.36</v>
      </c>
      <c r="AV41" s="14">
        <v>33.58</v>
      </c>
      <c r="AW41" s="14">
        <v>33.58</v>
      </c>
      <c r="AX41" s="14">
        <v>32.450000000000003</v>
      </c>
      <c r="AY41" s="14">
        <v>32.07</v>
      </c>
      <c r="AZ41" s="14">
        <v>34.130000000000003</v>
      </c>
      <c r="BA41" s="14">
        <v>36.69</v>
      </c>
      <c r="BB41" s="14">
        <v>40.229999999999997</v>
      </c>
      <c r="BC41" s="14">
        <v>41.7</v>
      </c>
      <c r="BD41" s="14">
        <v>39.64</v>
      </c>
      <c r="BE41" s="14">
        <v>37.75</v>
      </c>
      <c r="BF41" s="14">
        <v>35.39</v>
      </c>
      <c r="BG41" s="14">
        <v>36.32</v>
      </c>
      <c r="BH41" s="14">
        <v>36.34395</v>
      </c>
      <c r="BI41" s="14">
        <v>42.52</v>
      </c>
      <c r="BJ41" s="13">
        <v>60.37</v>
      </c>
      <c r="BK41" s="36">
        <f>BN41/BM41</f>
        <v>64.649799999999999</v>
      </c>
      <c r="BL41" s="37">
        <f>BK41/BJ41-1</f>
        <v>7.0892827563359351E-2</v>
      </c>
      <c r="BM41" s="4">
        <v>1000</v>
      </c>
      <c r="BN41" s="41">
        <v>64649.8</v>
      </c>
      <c r="BO41" s="42">
        <v>61.23</v>
      </c>
      <c r="BP41" s="14">
        <v>55.65</v>
      </c>
      <c r="BQ41" s="14">
        <v>52.69</v>
      </c>
      <c r="BR41" s="14">
        <v>46.02</v>
      </c>
      <c r="BS41" s="13">
        <v>42.51</v>
      </c>
      <c r="BT41" s="13">
        <v>39.6</v>
      </c>
      <c r="BU41" s="13">
        <v>38.26</v>
      </c>
      <c r="BV41" s="13">
        <v>40.229999999999997</v>
      </c>
      <c r="BW41" s="13">
        <v>43.35</v>
      </c>
      <c r="BX41" s="13">
        <v>43.3</v>
      </c>
      <c r="BY41" s="13">
        <v>44.51</v>
      </c>
      <c r="BZ41" s="13">
        <v>42.04</v>
      </c>
      <c r="CA41" s="13">
        <v>41.34</v>
      </c>
      <c r="CB41" s="13">
        <v>39.15</v>
      </c>
      <c r="CC41" s="13">
        <v>39.409999999999997</v>
      </c>
      <c r="CD41" s="13">
        <v>36.31</v>
      </c>
      <c r="CE41" s="13">
        <v>30.52</v>
      </c>
      <c r="CF41" s="59">
        <v>28.24</v>
      </c>
      <c r="CG41" s="61">
        <f>182000/7.0965/1000</f>
        <v>25.646445430846192</v>
      </c>
    </row>
    <row r="42" spans="1:85" ht="15" customHeight="1" x14ac:dyDescent="0.2">
      <c r="A42" s="71"/>
      <c r="B42" s="81"/>
      <c r="C42" s="68"/>
      <c r="D42" s="13" t="s">
        <v>6</v>
      </c>
      <c r="E42" s="14">
        <v>24.43</v>
      </c>
      <c r="F42" s="14">
        <v>23.372</v>
      </c>
      <c r="G42" s="14">
        <v>0</v>
      </c>
      <c r="H42" s="14">
        <v>25.234999999999999</v>
      </c>
      <c r="I42" s="14">
        <v>26.212022176830999</v>
      </c>
      <c r="J42" s="14">
        <v>25.175428571428601</v>
      </c>
      <c r="K42" s="14">
        <v>26.006</v>
      </c>
      <c r="L42" s="14">
        <v>0</v>
      </c>
      <c r="M42" s="14">
        <v>27.152325581395299</v>
      </c>
      <c r="N42" s="14">
        <v>28.034800000000001</v>
      </c>
      <c r="O42" s="14">
        <v>32.542499999999997</v>
      </c>
      <c r="P42" s="14">
        <v>0</v>
      </c>
      <c r="Q42" s="14">
        <v>50.968636363636399</v>
      </c>
      <c r="R42" s="14">
        <v>45.722000000000001</v>
      </c>
      <c r="S42" s="14">
        <v>0</v>
      </c>
      <c r="T42" s="14">
        <v>0</v>
      </c>
      <c r="U42" s="14">
        <v>39.380000000000003</v>
      </c>
      <c r="V42" s="14">
        <v>38.4042666666667</v>
      </c>
      <c r="W42" s="14">
        <v>0</v>
      </c>
      <c r="X42" s="14">
        <v>0</v>
      </c>
      <c r="Y42" s="14">
        <v>49.074800000000003</v>
      </c>
      <c r="Z42" s="14">
        <v>95</v>
      </c>
      <c r="AA42" s="14">
        <v>0</v>
      </c>
      <c r="AB42" s="14">
        <v>52.42</v>
      </c>
      <c r="AC42" s="14">
        <v>0</v>
      </c>
      <c r="AD42" s="14">
        <v>0</v>
      </c>
      <c r="AE42" s="14">
        <v>0</v>
      </c>
      <c r="AF42" s="14">
        <v>50.07</v>
      </c>
      <c r="AG42" s="14">
        <v>50.72</v>
      </c>
      <c r="AH42" s="14">
        <v>0</v>
      </c>
      <c r="AI42" s="14">
        <v>0</v>
      </c>
      <c r="AJ42" s="14">
        <v>0</v>
      </c>
      <c r="AK42" s="17">
        <v>47.05</v>
      </c>
      <c r="AL42" s="14">
        <v>0</v>
      </c>
      <c r="AM42" s="14">
        <v>0</v>
      </c>
      <c r="AN42" s="18">
        <v>40.9442419572337</v>
      </c>
      <c r="AO42" s="14">
        <v>38.328000000000003</v>
      </c>
      <c r="AP42" s="14">
        <v>0</v>
      </c>
      <c r="AQ42" s="14">
        <v>36.25</v>
      </c>
      <c r="AR42" s="14">
        <v>0</v>
      </c>
      <c r="AS42" s="14">
        <v>34.159503079209998</v>
      </c>
      <c r="AT42" s="14">
        <v>34.109194533898297</v>
      </c>
      <c r="AU42" s="14">
        <v>35.440029230769198</v>
      </c>
      <c r="AV42" s="14">
        <v>35.760323023114402</v>
      </c>
      <c r="AW42" s="14">
        <v>35.667200000000001</v>
      </c>
      <c r="AX42" s="14">
        <v>35.790899082568799</v>
      </c>
      <c r="AY42" s="14">
        <v>33.973101424050597</v>
      </c>
      <c r="AZ42" s="14">
        <v>34.220967230551601</v>
      </c>
      <c r="BA42" s="14">
        <v>34.869902965463197</v>
      </c>
      <c r="BB42" s="14">
        <v>32.635023887807101</v>
      </c>
      <c r="BC42" s="14">
        <v>0</v>
      </c>
      <c r="BD42" s="14">
        <v>34.427088665896299</v>
      </c>
      <c r="BE42" s="14">
        <v>38.257108097105203</v>
      </c>
      <c r="BF42" s="14">
        <v>38.79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M42" s="4">
        <v>1000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59"/>
      <c r="CG42" s="61"/>
    </row>
    <row r="43" spans="1:85" ht="15" customHeight="1" x14ac:dyDescent="0.2">
      <c r="A43" s="71"/>
      <c r="B43" s="79" t="s">
        <v>43</v>
      </c>
      <c r="C43" s="13" t="s">
        <v>44</v>
      </c>
      <c r="D43" s="68" t="s">
        <v>6</v>
      </c>
      <c r="E43" s="14">
        <v>9.1373394495412796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8.6790366972477102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M43" s="4">
        <v>1000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59"/>
      <c r="CG43" s="61"/>
    </row>
    <row r="44" spans="1:85" ht="15" customHeight="1" x14ac:dyDescent="0.2">
      <c r="A44" s="71"/>
      <c r="B44" s="80"/>
      <c r="C44" s="13" t="s">
        <v>45</v>
      </c>
      <c r="D44" s="68"/>
      <c r="E44" s="14">
        <v>8.4567247042325597</v>
      </c>
      <c r="F44" s="14">
        <v>8.2415429958991098</v>
      </c>
      <c r="G44" s="14">
        <v>8.5944424078406794</v>
      </c>
      <c r="H44" s="14">
        <v>7.6026270640943103</v>
      </c>
      <c r="I44" s="14">
        <v>8.2796987187249105</v>
      </c>
      <c r="J44" s="14">
        <v>8.8709107371605196</v>
      </c>
      <c r="K44" s="14">
        <v>8.6111189996404907</v>
      </c>
      <c r="L44" s="14">
        <v>10.483361803242699</v>
      </c>
      <c r="M44" s="14">
        <v>9.2476474486414801</v>
      </c>
      <c r="N44" s="14">
        <v>9.21817674548371</v>
      </c>
      <c r="O44" s="14">
        <v>10.365585075955</v>
      </c>
      <c r="P44" s="14">
        <v>11.0518632216253</v>
      </c>
      <c r="Q44" s="14">
        <v>11.8139660202343</v>
      </c>
      <c r="R44" s="14">
        <v>11.9868873547993</v>
      </c>
      <c r="S44" s="14">
        <v>13.542752185791301</v>
      </c>
      <c r="T44" s="14">
        <v>13.558782272665001</v>
      </c>
      <c r="U44" s="14">
        <v>14.104310292354601</v>
      </c>
      <c r="V44" s="15">
        <v>14.892917842373601</v>
      </c>
      <c r="W44" s="14">
        <v>15.0845723562316</v>
      </c>
      <c r="X44" s="14">
        <v>15.982325650901</v>
      </c>
      <c r="Y44" s="14">
        <v>12.8263215246737</v>
      </c>
      <c r="Z44" s="14">
        <v>14.2843879387939</v>
      </c>
      <c r="AA44" s="14">
        <v>14.2293215487302</v>
      </c>
      <c r="AB44" s="14">
        <v>13.5836057226766</v>
      </c>
      <c r="AC44" s="14">
        <v>14.557744257123099</v>
      </c>
      <c r="AD44" s="14">
        <v>13.555320359197699</v>
      </c>
      <c r="AE44" s="14">
        <v>13.911501009266701</v>
      </c>
      <c r="AF44" s="14">
        <v>14.878478129171</v>
      </c>
      <c r="AG44" s="14">
        <v>13.0755618112699</v>
      </c>
      <c r="AH44" s="14">
        <v>15.7816741313789</v>
      </c>
      <c r="AI44" s="32">
        <v>14.6131902746333</v>
      </c>
      <c r="AJ44" s="17">
        <v>14.7648092353949</v>
      </c>
      <c r="AK44" s="33">
        <v>14.3989050711219</v>
      </c>
      <c r="AL44" s="18">
        <v>14.3111891254844</v>
      </c>
      <c r="AM44" s="17">
        <v>13.0418516641029</v>
      </c>
      <c r="AN44" s="18">
        <v>13.430670796145399</v>
      </c>
      <c r="AO44" s="14">
        <v>11.0878352714056</v>
      </c>
      <c r="AP44" s="14">
        <v>12.133341097007101</v>
      </c>
      <c r="AQ44" s="14">
        <v>11.5889816147505</v>
      </c>
      <c r="AR44" s="14">
        <v>11.2671960111446</v>
      </c>
      <c r="AS44" s="14">
        <v>16.467962546511099</v>
      </c>
      <c r="AT44" s="14">
        <v>12.458483919227699</v>
      </c>
      <c r="AU44" s="14">
        <v>18.304217676572801</v>
      </c>
      <c r="AV44" s="14">
        <v>12.591424281743199</v>
      </c>
      <c r="AW44" s="14">
        <v>10.576914321846299</v>
      </c>
      <c r="AX44" s="14">
        <v>9.8750630994447306</v>
      </c>
      <c r="AY44" s="14">
        <v>18.8305934667539</v>
      </c>
      <c r="AZ44" s="14">
        <v>13.361214416392301</v>
      </c>
      <c r="BA44" s="14">
        <v>9.6848543655789499</v>
      </c>
      <c r="BB44" s="14">
        <v>8.8420887604999301</v>
      </c>
      <c r="BC44" s="14">
        <v>10.7634993170954</v>
      </c>
      <c r="BD44" s="14">
        <v>9.7325129280186005</v>
      </c>
      <c r="BE44" s="14">
        <v>11.7396474384238</v>
      </c>
      <c r="BF44" s="14">
        <v>7.24582307692308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M44" s="4">
        <v>1000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59"/>
      <c r="CG44" s="61"/>
    </row>
    <row r="45" spans="1:85" ht="15" customHeight="1" x14ac:dyDescent="0.2">
      <c r="A45" s="71"/>
      <c r="B45" s="80"/>
      <c r="C45" s="13" t="s">
        <v>46</v>
      </c>
      <c r="D45" s="68"/>
      <c r="E45" s="14">
        <v>9.0265386787125905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15.293533930857899</v>
      </c>
      <c r="R45" s="14">
        <v>16.1988577362409</v>
      </c>
      <c r="S45" s="14">
        <v>15.7090909090909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7">
        <v>17.2203703703704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13.9105158730159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M45" s="4">
        <v>1000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59"/>
      <c r="CG45" s="61"/>
    </row>
    <row r="46" spans="1:85" ht="15" customHeight="1" x14ac:dyDescent="0.2">
      <c r="A46" s="71"/>
      <c r="B46" s="80"/>
      <c r="C46" s="13" t="s">
        <v>47</v>
      </c>
      <c r="D46" s="68"/>
      <c r="E46" s="14">
        <v>33.944008307372798</v>
      </c>
      <c r="F46" s="14">
        <v>35.054789740010499</v>
      </c>
      <c r="G46" s="14">
        <v>18.047690914578901</v>
      </c>
      <c r="H46" s="14">
        <v>26.4761954370247</v>
      </c>
      <c r="I46" s="14">
        <v>39.046431947069898</v>
      </c>
      <c r="J46" s="14">
        <v>34.198129805812599</v>
      </c>
      <c r="K46" s="14">
        <v>30.697688494350899</v>
      </c>
      <c r="L46" s="14">
        <v>31.25</v>
      </c>
      <c r="M46" s="14">
        <v>28.937662996233001</v>
      </c>
      <c r="N46" s="14">
        <v>26.1501974915113</v>
      </c>
      <c r="O46" s="14">
        <v>29.067625799277199</v>
      </c>
      <c r="P46" s="14">
        <v>32.819424198250701</v>
      </c>
      <c r="Q46" s="14">
        <v>29.713684210526299</v>
      </c>
      <c r="R46" s="14">
        <v>26.577394636015299</v>
      </c>
      <c r="S46" s="14">
        <v>44.6965</v>
      </c>
      <c r="T46" s="14">
        <v>27.273693157671101</v>
      </c>
      <c r="U46" s="14">
        <v>27.27</v>
      </c>
      <c r="V46" s="14">
        <v>29.1195336787565</v>
      </c>
      <c r="W46" s="14">
        <v>41.727608695652201</v>
      </c>
      <c r="X46" s="14">
        <v>30.212991452991499</v>
      </c>
      <c r="Y46" s="14">
        <v>32.887952559300899</v>
      </c>
      <c r="Z46" s="14">
        <v>36.799999999999997</v>
      </c>
      <c r="AA46" s="14">
        <v>35.3343629343629</v>
      </c>
      <c r="AB46" s="14">
        <v>34.557748184019403</v>
      </c>
      <c r="AC46" s="14">
        <v>26.878035714285701</v>
      </c>
      <c r="AD46" s="14">
        <v>34.880714661061504</v>
      </c>
      <c r="AE46" s="14">
        <v>26.2</v>
      </c>
      <c r="AF46" s="14">
        <v>33.2843421052632</v>
      </c>
      <c r="AG46" s="14">
        <v>31.0804842357323</v>
      </c>
      <c r="AH46" s="14">
        <v>32.081840763498498</v>
      </c>
      <c r="AI46" s="32">
        <v>26.28848</v>
      </c>
      <c r="AJ46" s="17">
        <v>34.312829798241097</v>
      </c>
      <c r="AK46" s="33">
        <v>30.204166666666701</v>
      </c>
      <c r="AL46" s="18">
        <v>34.3558154235145</v>
      </c>
      <c r="AM46" s="17">
        <v>28.827777777777801</v>
      </c>
      <c r="AN46" s="18">
        <v>27.8283076923077</v>
      </c>
      <c r="AO46" s="14">
        <v>22.792323232323199</v>
      </c>
      <c r="AP46" s="14">
        <v>25.870085470085499</v>
      </c>
      <c r="AQ46" s="14">
        <v>27.211214953271</v>
      </c>
      <c r="AR46" s="14">
        <v>17.752364864864902</v>
      </c>
      <c r="AS46" s="14">
        <v>22.715556788642299</v>
      </c>
      <c r="AT46" s="14">
        <v>0</v>
      </c>
      <c r="AU46" s="14">
        <v>25.0037684478371</v>
      </c>
      <c r="AV46" s="14">
        <v>25.360340234374998</v>
      </c>
      <c r="AW46" s="14">
        <v>30.0506700787402</v>
      </c>
      <c r="AX46" s="14">
        <v>25.6018881818182</v>
      </c>
      <c r="AY46" s="14">
        <v>23.7428754972875</v>
      </c>
      <c r="AZ46" s="14">
        <v>14.9634812005418</v>
      </c>
      <c r="BA46" s="14">
        <v>14.199125001411799</v>
      </c>
      <c r="BB46" s="14">
        <v>22.2237314731696</v>
      </c>
      <c r="BC46" s="14">
        <v>21.059999322530398</v>
      </c>
      <c r="BD46" s="14">
        <v>25.949956639782901</v>
      </c>
      <c r="BE46" s="14">
        <v>25.352086207795701</v>
      </c>
      <c r="BF46" s="14">
        <v>25.2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M46" s="4">
        <v>1000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>
        <v>0</v>
      </c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59"/>
      <c r="CG46" s="61"/>
    </row>
    <row r="47" spans="1:85" ht="15" customHeight="1" x14ac:dyDescent="0.2">
      <c r="A47" s="70"/>
      <c r="B47" s="81"/>
      <c r="C47" s="13" t="s">
        <v>48</v>
      </c>
      <c r="D47" s="68"/>
      <c r="E47" s="14">
        <v>0</v>
      </c>
      <c r="F47" s="14">
        <v>0</v>
      </c>
      <c r="G47" s="14">
        <v>0</v>
      </c>
      <c r="H47" s="14">
        <v>22.428255208333301</v>
      </c>
      <c r="I47" s="14">
        <v>17.490131578947398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79.909374999999997</v>
      </c>
      <c r="Q47" s="14">
        <v>0</v>
      </c>
      <c r="R47" s="14">
        <v>0</v>
      </c>
      <c r="S47" s="14">
        <v>0</v>
      </c>
      <c r="T47" s="14">
        <v>35.019900497512403</v>
      </c>
      <c r="U47" s="14">
        <v>26.9</v>
      </c>
      <c r="V47" s="14">
        <v>0</v>
      </c>
      <c r="W47" s="14">
        <v>0</v>
      </c>
      <c r="X47" s="14">
        <v>0</v>
      </c>
      <c r="Y47" s="14">
        <v>31.352</v>
      </c>
      <c r="Z47" s="14">
        <v>45.5</v>
      </c>
      <c r="AA47" s="14">
        <v>0</v>
      </c>
      <c r="AB47" s="14">
        <v>44.25</v>
      </c>
      <c r="AC47" s="14">
        <v>0</v>
      </c>
      <c r="AD47" s="14">
        <v>0</v>
      </c>
      <c r="AE47" s="14">
        <v>49.89</v>
      </c>
      <c r="AF47" s="14">
        <v>58.323999999999998</v>
      </c>
      <c r="AG47" s="14">
        <v>59.674999999999997</v>
      </c>
      <c r="AH47" s="14">
        <v>0</v>
      </c>
      <c r="AI47" s="14">
        <v>0</v>
      </c>
      <c r="AJ47" s="17">
        <v>58.6757407407407</v>
      </c>
      <c r="AK47" s="33">
        <v>29.953962703962699</v>
      </c>
      <c r="AL47" s="14">
        <v>0</v>
      </c>
      <c r="AM47" s="17">
        <v>38.325806451612898</v>
      </c>
      <c r="AN47" s="14">
        <v>0</v>
      </c>
      <c r="AO47" s="14">
        <v>17.8576923076923</v>
      </c>
      <c r="AP47" s="14">
        <v>0</v>
      </c>
      <c r="AQ47" s="14">
        <v>0</v>
      </c>
      <c r="AR47" s="14">
        <v>30.176190476190499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61.02</v>
      </c>
      <c r="BE47" s="14">
        <v>0</v>
      </c>
      <c r="BF47" s="14">
        <v>53.5232590587255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M47" s="4">
        <v>1000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59"/>
      <c r="CG47" s="61"/>
    </row>
    <row r="48" spans="1:85" ht="15" customHeight="1" x14ac:dyDescent="0.3">
      <c r="A48" s="69">
        <v>9</v>
      </c>
      <c r="B48" s="79" t="s">
        <v>164</v>
      </c>
      <c r="C48" s="68" t="s">
        <v>42</v>
      </c>
      <c r="D48" s="13" t="s">
        <v>5</v>
      </c>
      <c r="E48" s="14">
        <v>2.2667600000000001</v>
      </c>
      <c r="F48" s="14">
        <v>2.2803499999999999</v>
      </c>
      <c r="G48" s="14">
        <v>2.2713100000000002</v>
      </c>
      <c r="H48" s="14">
        <v>2.2739799999999999</v>
      </c>
      <c r="I48" s="14">
        <v>2.2742100000000001</v>
      </c>
      <c r="J48" s="14">
        <v>2.3106900000000001</v>
      </c>
      <c r="K48" s="14">
        <v>2.2827000000000002</v>
      </c>
      <c r="L48" s="14">
        <v>2.3232300000000001</v>
      </c>
      <c r="M48" s="14">
        <v>2.4275899999999999</v>
      </c>
      <c r="N48" s="14">
        <v>2.4814600000000002</v>
      </c>
      <c r="O48" s="14">
        <v>2.6395200000000001</v>
      </c>
      <c r="P48" s="14">
        <v>2.72451</v>
      </c>
      <c r="Q48" s="14">
        <v>2.7658700000000001</v>
      </c>
      <c r="R48" s="14">
        <v>2.9661400000000002</v>
      </c>
      <c r="S48" s="14">
        <v>2.9675500000000001</v>
      </c>
      <c r="T48" s="14">
        <v>2.9953500000000002</v>
      </c>
      <c r="U48" s="14">
        <v>2.9527199999999998</v>
      </c>
      <c r="V48" s="14">
        <v>3.03</v>
      </c>
      <c r="W48" s="14">
        <v>3.17</v>
      </c>
      <c r="X48" s="14">
        <v>3.22</v>
      </c>
      <c r="Y48" s="14">
        <v>3.44</v>
      </c>
      <c r="Z48" s="14">
        <v>3.41</v>
      </c>
      <c r="AA48" s="14">
        <v>3.59</v>
      </c>
      <c r="AB48" s="14">
        <v>3.6</v>
      </c>
      <c r="AC48" s="14">
        <v>3.65</v>
      </c>
      <c r="AD48" s="14">
        <v>3.73</v>
      </c>
      <c r="AE48" s="14">
        <v>3.54</v>
      </c>
      <c r="AF48" s="14">
        <v>3.2</v>
      </c>
      <c r="AG48" s="14">
        <v>3.04</v>
      </c>
      <c r="AH48" s="14">
        <v>2.98</v>
      </c>
      <c r="AI48" s="14">
        <v>2.77</v>
      </c>
      <c r="AJ48" s="14">
        <v>2.4700000000000002</v>
      </c>
      <c r="AK48" s="14">
        <v>2.4</v>
      </c>
      <c r="AL48" s="17">
        <v>2.33</v>
      </c>
      <c r="AM48" s="17">
        <v>2.34</v>
      </c>
      <c r="AN48" s="18">
        <v>2.21</v>
      </c>
      <c r="AO48" s="14">
        <v>2.15</v>
      </c>
      <c r="AP48" s="14">
        <v>2.09</v>
      </c>
      <c r="AQ48" s="14">
        <v>2.08</v>
      </c>
      <c r="AR48" s="14">
        <v>2.0499999999999998</v>
      </c>
      <c r="AS48" s="14">
        <v>2.12</v>
      </c>
      <c r="AT48" s="14">
        <v>2.31</v>
      </c>
      <c r="AU48" s="14">
        <v>2.19</v>
      </c>
      <c r="AV48" s="14">
        <v>2.21</v>
      </c>
      <c r="AW48" s="14">
        <v>2.2599999999999998</v>
      </c>
      <c r="AX48" s="14">
        <v>2.29</v>
      </c>
      <c r="AY48" s="14">
        <v>2.46</v>
      </c>
      <c r="AZ48" s="14">
        <v>2.58</v>
      </c>
      <c r="BA48" s="14">
        <v>2.6</v>
      </c>
      <c r="BB48" s="14">
        <v>2.94</v>
      </c>
      <c r="BC48" s="14">
        <v>2.93</v>
      </c>
      <c r="BD48" s="14">
        <v>2.9</v>
      </c>
      <c r="BE48" s="14">
        <v>3.08</v>
      </c>
      <c r="BF48" s="14">
        <v>3.46</v>
      </c>
      <c r="BG48" s="14">
        <v>3.48</v>
      </c>
      <c r="BH48" s="14">
        <v>3.6343999999999999</v>
      </c>
      <c r="BI48" s="14">
        <v>3.63</v>
      </c>
      <c r="BJ48" s="13">
        <v>4.0199999999999996</v>
      </c>
      <c r="BK48" s="36">
        <f>BN48/BM48</f>
        <v>4.9850399999999997</v>
      </c>
      <c r="BL48" s="37">
        <f>BK48/BJ48-1</f>
        <v>0.24005970149253741</v>
      </c>
      <c r="BM48" s="4">
        <v>1000</v>
      </c>
      <c r="BN48" s="41">
        <v>4985.04</v>
      </c>
      <c r="BO48" s="42">
        <v>5.0199999999999996</v>
      </c>
      <c r="BP48" s="14">
        <v>4.859</v>
      </c>
      <c r="BQ48" s="14">
        <v>4.4000000000000004</v>
      </c>
      <c r="BR48" s="15">
        <v>4.13</v>
      </c>
      <c r="BS48" s="13">
        <v>3.62</v>
      </c>
      <c r="BT48" s="13">
        <v>3.43</v>
      </c>
      <c r="BU48" s="13">
        <v>3.45</v>
      </c>
      <c r="BV48" s="13">
        <v>3.44</v>
      </c>
      <c r="BW48" s="13">
        <v>3.56</v>
      </c>
      <c r="BX48" s="13">
        <v>3.49</v>
      </c>
      <c r="BY48" s="13">
        <v>3.38</v>
      </c>
      <c r="BZ48" s="13">
        <v>3.33</v>
      </c>
      <c r="CA48" s="13">
        <v>3.33</v>
      </c>
      <c r="CB48" s="13">
        <v>3.45</v>
      </c>
      <c r="CC48" s="13">
        <v>3.26</v>
      </c>
      <c r="CD48" s="13">
        <v>2.79</v>
      </c>
      <c r="CE48" s="13">
        <v>2.5299999999999998</v>
      </c>
      <c r="CF48" s="59">
        <v>2.36</v>
      </c>
      <c r="CG48" s="61">
        <f>13500/7.0965/1000</f>
        <v>1.9023462270133165</v>
      </c>
    </row>
    <row r="49" spans="1:85" ht="15" customHeight="1" x14ac:dyDescent="0.2">
      <c r="A49" s="71"/>
      <c r="B49" s="81"/>
      <c r="C49" s="68"/>
      <c r="D49" s="13" t="s">
        <v>6</v>
      </c>
      <c r="E49" s="14">
        <v>1.9964442633386199</v>
      </c>
      <c r="F49" s="14">
        <v>1.9855646314069799</v>
      </c>
      <c r="G49" s="14">
        <v>1.9660741938578301</v>
      </c>
      <c r="H49" s="14">
        <v>1.9896739550064899</v>
      </c>
      <c r="I49" s="14">
        <v>1.94828392420538</v>
      </c>
      <c r="J49" s="14">
        <v>1.9673506559673899</v>
      </c>
      <c r="K49" s="14">
        <v>1.99721600688468</v>
      </c>
      <c r="L49" s="14">
        <v>2.0493637285027102</v>
      </c>
      <c r="M49" s="14">
        <v>2.2158669888390299</v>
      </c>
      <c r="N49" s="14">
        <v>2.2991504950495001</v>
      </c>
      <c r="O49" s="14">
        <v>2.4313682029385899</v>
      </c>
      <c r="P49" s="14">
        <v>2.5541731006794302</v>
      </c>
      <c r="Q49" s="14">
        <v>2.6415091154625299</v>
      </c>
      <c r="R49" s="14">
        <v>2.81298051948052</v>
      </c>
      <c r="S49" s="14">
        <v>2.9</v>
      </c>
      <c r="T49" s="14">
        <v>2.88802247191011</v>
      </c>
      <c r="U49" s="14">
        <v>2.97098</v>
      </c>
      <c r="V49" s="14">
        <v>4.3702500000000004</v>
      </c>
      <c r="W49" s="14">
        <v>3.0011607769716799</v>
      </c>
      <c r="X49" s="14">
        <v>3.0231372549019602</v>
      </c>
      <c r="Y49" s="14">
        <v>3.1524603174603198</v>
      </c>
      <c r="Z49" s="14">
        <v>0</v>
      </c>
      <c r="AA49" s="14">
        <v>0</v>
      </c>
      <c r="AB49" s="14">
        <v>4.8713422818791896</v>
      </c>
      <c r="AC49" s="14">
        <v>0</v>
      </c>
      <c r="AD49" s="14">
        <v>0</v>
      </c>
      <c r="AE49" s="14">
        <v>0</v>
      </c>
      <c r="AF49" s="14">
        <v>0</v>
      </c>
      <c r="AG49" s="14">
        <v>4.4543749999999998</v>
      </c>
      <c r="AH49" s="14">
        <v>0</v>
      </c>
      <c r="AI49" s="14">
        <v>3.32556561085973</v>
      </c>
      <c r="AJ49" s="14">
        <v>3.7275174825174799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4.3544999999999998</v>
      </c>
      <c r="AR49" s="14">
        <v>4.4543749999999998</v>
      </c>
      <c r="AS49" s="14">
        <v>1.9944976395565299</v>
      </c>
      <c r="AT49" s="14">
        <v>2.1104359774358401</v>
      </c>
      <c r="AU49" s="14">
        <v>2.1211770591665702</v>
      </c>
      <c r="AV49" s="14">
        <v>2.1089364575048899</v>
      </c>
      <c r="AW49" s="14">
        <v>2.0644839076875101</v>
      </c>
      <c r="AX49" s="14">
        <v>2.1210198575894101</v>
      </c>
      <c r="AY49" s="24">
        <v>2.1962030248082001</v>
      </c>
      <c r="AZ49" s="24">
        <v>2.2431720647851998</v>
      </c>
      <c r="BA49" s="14">
        <v>2.3820084966362498</v>
      </c>
      <c r="BB49" s="14">
        <v>2.40461372317466</v>
      </c>
      <c r="BC49" s="14">
        <v>2.6476164860931499</v>
      </c>
      <c r="BD49" s="14">
        <v>2.8125016211170699</v>
      </c>
      <c r="BE49" s="14">
        <v>2.5522627365667301</v>
      </c>
      <c r="BF49" s="14">
        <v>2.6499194302115501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M49" s="4">
        <v>1000</v>
      </c>
      <c r="BO49" s="14">
        <v>0</v>
      </c>
      <c r="BP49" s="14">
        <v>0</v>
      </c>
      <c r="BQ49" s="14">
        <v>0</v>
      </c>
      <c r="BR49" s="14">
        <v>0</v>
      </c>
      <c r="BS49" s="14">
        <v>0</v>
      </c>
      <c r="BT49" s="14">
        <v>0</v>
      </c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59"/>
      <c r="CG49" s="61"/>
    </row>
    <row r="50" spans="1:85" ht="15" customHeight="1" x14ac:dyDescent="0.2">
      <c r="A50" s="71"/>
      <c r="B50" s="79" t="s">
        <v>49</v>
      </c>
      <c r="C50" s="13" t="s">
        <v>50</v>
      </c>
      <c r="D50" s="68" t="s">
        <v>6</v>
      </c>
      <c r="E50" s="14">
        <v>1.63435609037703</v>
      </c>
      <c r="F50" s="14">
        <v>1.6030456320603901</v>
      </c>
      <c r="G50" s="14">
        <v>2.1646058270489399</v>
      </c>
      <c r="H50" s="14">
        <v>1.9309826561033101</v>
      </c>
      <c r="I50" s="14">
        <v>2.0005307351912598</v>
      </c>
      <c r="J50" s="14">
        <v>1.52483228544144</v>
      </c>
      <c r="K50" s="14">
        <v>1.5610762561114599</v>
      </c>
      <c r="L50" s="14">
        <v>1.5631337465449999</v>
      </c>
      <c r="M50" s="14">
        <v>1.653603715237</v>
      </c>
      <c r="N50" s="14">
        <v>1.83270156438026</v>
      </c>
      <c r="O50" s="14">
        <v>2.0607570755206699</v>
      </c>
      <c r="P50" s="14">
        <v>2.02910139106252</v>
      </c>
      <c r="Q50" s="14">
        <v>1.9072570688517001</v>
      </c>
      <c r="R50" s="14">
        <v>2.1487144019528102</v>
      </c>
      <c r="S50" s="14">
        <v>2.50327870225364</v>
      </c>
      <c r="T50" s="14">
        <v>2.5084680846598602</v>
      </c>
      <c r="U50" s="14">
        <v>2.1405144559827001</v>
      </c>
      <c r="V50" s="14">
        <v>2.07308075794626</v>
      </c>
      <c r="W50" s="14">
        <v>2.2020754147504298</v>
      </c>
      <c r="X50" s="14">
        <v>1.91938501127216</v>
      </c>
      <c r="Y50" s="14">
        <v>2.1759374429905298</v>
      </c>
      <c r="Z50" s="14">
        <v>2.09694849738676</v>
      </c>
      <c r="AA50" s="14">
        <v>2.8137500000000002</v>
      </c>
      <c r="AB50" s="14">
        <v>2.7428193093503199</v>
      </c>
      <c r="AC50" s="14">
        <v>2.5221658554420601</v>
      </c>
      <c r="AD50" s="14">
        <v>1.7964601769911499</v>
      </c>
      <c r="AE50" s="14">
        <v>2.6378852480105901</v>
      </c>
      <c r="AF50" s="14">
        <v>2.2341715271991398</v>
      </c>
      <c r="AG50" s="14">
        <v>2.2256224803067899</v>
      </c>
      <c r="AH50" s="14">
        <v>2.0991873422494902</v>
      </c>
      <c r="AI50" s="14">
        <v>2.00990699460877</v>
      </c>
      <c r="AJ50" s="14">
        <v>1.7150582362728799</v>
      </c>
      <c r="AK50" s="14">
        <v>1.8372965247608299</v>
      </c>
      <c r="AL50" s="23">
        <v>1.6968767438321199</v>
      </c>
      <c r="AM50" s="17">
        <v>1.5598820367849799</v>
      </c>
      <c r="AN50" s="18">
        <v>1.76095879383242</v>
      </c>
      <c r="AO50" s="14">
        <v>1.7595982381365101</v>
      </c>
      <c r="AP50" s="14">
        <v>1.47853006681514</v>
      </c>
      <c r="AQ50" s="14">
        <v>1.6013489088342401</v>
      </c>
      <c r="AR50" s="14">
        <v>1.86611761820793</v>
      </c>
      <c r="AS50" s="14">
        <v>1.68423978675283</v>
      </c>
      <c r="AT50" s="14">
        <v>1.3687286299146599</v>
      </c>
      <c r="AU50" s="14">
        <v>1.40177914844859</v>
      </c>
      <c r="AV50" s="14">
        <v>1.5089417391304301</v>
      </c>
      <c r="AW50" s="14">
        <v>1.96016853736881</v>
      </c>
      <c r="AX50" s="14">
        <v>1.4346477977420899</v>
      </c>
      <c r="AY50" s="14">
        <v>1.7751693925716701</v>
      </c>
      <c r="AZ50" s="14">
        <v>1.39778099575972</v>
      </c>
      <c r="BA50" s="14">
        <v>1.40263201940741</v>
      </c>
      <c r="BB50" s="14">
        <v>0</v>
      </c>
      <c r="BC50" s="14">
        <v>2.4765560206441499</v>
      </c>
      <c r="BD50" s="14">
        <v>1.65998110903598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M50" s="4">
        <v>1000</v>
      </c>
      <c r="BO50" s="14">
        <v>0</v>
      </c>
      <c r="BP50" s="14">
        <v>0</v>
      </c>
      <c r="BQ50" s="14">
        <v>0</v>
      </c>
      <c r="BR50" s="14">
        <v>0</v>
      </c>
      <c r="BS50" s="14">
        <v>0</v>
      </c>
      <c r="BT50" s="14">
        <v>0</v>
      </c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59"/>
      <c r="CG50" s="61"/>
    </row>
    <row r="51" spans="1:85" ht="15" customHeight="1" x14ac:dyDescent="0.2">
      <c r="A51" s="71"/>
      <c r="B51" s="80"/>
      <c r="C51" s="13" t="s">
        <v>51</v>
      </c>
      <c r="D51" s="68"/>
      <c r="E51" s="14">
        <v>1.62383431420441</v>
      </c>
      <c r="F51" s="14">
        <v>1.6333107149286601</v>
      </c>
      <c r="G51" s="14">
        <v>1.6672586491449</v>
      </c>
      <c r="H51" s="14">
        <v>1.75416543673688</v>
      </c>
      <c r="I51" s="14">
        <v>1.6304382628992899</v>
      </c>
      <c r="J51" s="14">
        <v>1.7013000702421399</v>
      </c>
      <c r="K51" s="14">
        <v>1.56420284222505</v>
      </c>
      <c r="L51" s="14">
        <v>1.6698525684500301</v>
      </c>
      <c r="M51" s="14">
        <v>1.7562196438141799</v>
      </c>
      <c r="N51" s="14">
        <v>1.8522572942317701</v>
      </c>
      <c r="O51" s="14">
        <v>1.88515010234436</v>
      </c>
      <c r="P51" s="14">
        <v>1.9677495044222599</v>
      </c>
      <c r="Q51" s="14">
        <v>1.91255457816662</v>
      </c>
      <c r="R51" s="14">
        <v>2.1288657945801601</v>
      </c>
      <c r="S51" s="14">
        <v>2.06138205353751</v>
      </c>
      <c r="T51" s="14">
        <v>2.2317283330563802</v>
      </c>
      <c r="U51" s="14">
        <v>2.3933717963692298</v>
      </c>
      <c r="V51" s="14">
        <v>2.2907548260637798</v>
      </c>
      <c r="W51" s="14">
        <v>2.38277956548158</v>
      </c>
      <c r="X51" s="14">
        <v>2.29133056627514</v>
      </c>
      <c r="Y51" s="14">
        <v>2.3108325563391801</v>
      </c>
      <c r="Z51" s="14">
        <v>2.3921035484550499</v>
      </c>
      <c r="AA51" s="14">
        <v>2.4491698413776501</v>
      </c>
      <c r="AB51" s="14">
        <v>2.43230631229906</v>
      </c>
      <c r="AC51" s="14">
        <v>2.4698446097345101</v>
      </c>
      <c r="AD51" s="14">
        <v>2.46834251629706</v>
      </c>
      <c r="AE51" s="14">
        <v>2.4345160886978099</v>
      </c>
      <c r="AF51" s="14">
        <v>2.4117631273245599</v>
      </c>
      <c r="AG51" s="14">
        <v>2.3247664479875398</v>
      </c>
      <c r="AH51" s="14">
        <v>2.28989650169901</v>
      </c>
      <c r="AI51" s="14">
        <v>2.2439184811962001</v>
      </c>
      <c r="AJ51" s="14">
        <v>2.0771590293127802</v>
      </c>
      <c r="AK51" s="14">
        <v>2.0812777630753998</v>
      </c>
      <c r="AL51" s="23">
        <v>1.82450666044889</v>
      </c>
      <c r="AM51" s="17">
        <v>1.7278375951673199</v>
      </c>
      <c r="AN51" s="18">
        <v>1.7669016761867999</v>
      </c>
      <c r="AO51" s="14">
        <v>1.6485714855829801</v>
      </c>
      <c r="AP51" s="14">
        <v>1.58285025757068</v>
      </c>
      <c r="AQ51" s="14">
        <v>1.5900552608402301</v>
      </c>
      <c r="AR51" s="14">
        <v>1.5845282788795301</v>
      </c>
      <c r="AS51" s="14">
        <v>1.7755772478970699</v>
      </c>
      <c r="AT51" s="14">
        <v>2.0910171721994102</v>
      </c>
      <c r="AU51" s="14">
        <v>1.99303514551357</v>
      </c>
      <c r="AV51" s="14">
        <v>1.6817219304895299</v>
      </c>
      <c r="AW51" s="14">
        <v>1.78111712036981</v>
      </c>
      <c r="AX51" s="14">
        <v>1.8291269159880399</v>
      </c>
      <c r="AY51" s="14">
        <v>1.9818367624769699</v>
      </c>
      <c r="AZ51" s="14">
        <v>1.80215875144743</v>
      </c>
      <c r="BA51" s="14">
        <v>2.1368746435014301</v>
      </c>
      <c r="BB51" s="14">
        <v>2.1886312109530501</v>
      </c>
      <c r="BC51" s="14">
        <v>2.2971914880840401</v>
      </c>
      <c r="BD51" s="14">
        <v>2.62475023971471</v>
      </c>
      <c r="BE51" s="14">
        <v>2.4229832865529199</v>
      </c>
      <c r="BF51" s="14">
        <v>2.5546403651571099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M51" s="4">
        <v>1000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>
        <v>0</v>
      </c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59"/>
      <c r="CG51" s="61"/>
    </row>
    <row r="52" spans="1:85" ht="15" customHeight="1" x14ac:dyDescent="0.2">
      <c r="A52" s="71"/>
      <c r="B52" s="80"/>
      <c r="C52" s="13" t="s">
        <v>52</v>
      </c>
      <c r="D52" s="68"/>
      <c r="E52" s="14">
        <v>1.5179104651027699</v>
      </c>
      <c r="F52" s="14">
        <v>1.50927448816364</v>
      </c>
      <c r="G52" s="14">
        <v>1.6338847071543701</v>
      </c>
      <c r="H52" s="14">
        <v>1.6429561525251699</v>
      </c>
      <c r="I52" s="14">
        <v>1.6081863114249699</v>
      </c>
      <c r="J52" s="14">
        <v>1.7083280957162199</v>
      </c>
      <c r="K52" s="14">
        <v>1.68401089088857</v>
      </c>
      <c r="L52" s="14">
        <v>1.93427760197126</v>
      </c>
      <c r="M52" s="14">
        <v>1.7309352890454699</v>
      </c>
      <c r="N52" s="14">
        <v>1.8076836655473201</v>
      </c>
      <c r="O52" s="14">
        <v>1.9406951426607699</v>
      </c>
      <c r="P52" s="14">
        <v>1.8998216125759999</v>
      </c>
      <c r="Q52" s="14">
        <v>2.07790117724997</v>
      </c>
      <c r="R52" s="14">
        <v>2.4106258932419902</v>
      </c>
      <c r="S52" s="14">
        <v>2.2018881610186201</v>
      </c>
      <c r="T52" s="14">
        <v>2.5199133720876299</v>
      </c>
      <c r="U52" s="14">
        <v>2.31974422824528</v>
      </c>
      <c r="V52" s="14">
        <v>2.27840248804557</v>
      </c>
      <c r="W52" s="14">
        <v>2.2871697210299402</v>
      </c>
      <c r="X52" s="14">
        <v>2.4727147073918498</v>
      </c>
      <c r="Y52" s="14">
        <v>2.5996888507640898</v>
      </c>
      <c r="Z52" s="14">
        <v>2.3793471351574502</v>
      </c>
      <c r="AA52" s="14">
        <v>2.4491870448807598</v>
      </c>
      <c r="AB52" s="14">
        <v>2.3412583679914598</v>
      </c>
      <c r="AC52" s="14">
        <v>2.36247569062273</v>
      </c>
      <c r="AD52" s="14">
        <v>2.3830316453708602</v>
      </c>
      <c r="AE52" s="14">
        <v>2.2574638573767198</v>
      </c>
      <c r="AF52" s="14">
        <v>2.2764175522998999</v>
      </c>
      <c r="AG52" s="14">
        <v>2.2729116251884398</v>
      </c>
      <c r="AH52" s="14">
        <v>2.24094635689739</v>
      </c>
      <c r="AI52" s="14">
        <v>2.1196697309944801</v>
      </c>
      <c r="AJ52" s="14">
        <v>2.0072607308690098</v>
      </c>
      <c r="AK52" s="14">
        <v>1.9343111488567299</v>
      </c>
      <c r="AL52" s="23">
        <v>2.0387851070905398</v>
      </c>
      <c r="AM52" s="17">
        <v>1.96815177313079</v>
      </c>
      <c r="AN52" s="18">
        <v>1.8203558125505199</v>
      </c>
      <c r="AO52" s="14">
        <v>1.83465010273942</v>
      </c>
      <c r="AP52" s="14">
        <v>1.5556694183508899</v>
      </c>
      <c r="AQ52" s="14">
        <v>1.56335291952393</v>
      </c>
      <c r="AR52" s="14">
        <v>1.56980424474781</v>
      </c>
      <c r="AS52" s="14">
        <v>1.9618735129645299</v>
      </c>
      <c r="AT52" s="14">
        <v>2.0685342006677101</v>
      </c>
      <c r="AU52" s="14">
        <v>2.0381781826994398</v>
      </c>
      <c r="AV52" s="14">
        <v>2.0136089287508101</v>
      </c>
      <c r="AW52" s="14">
        <v>2.0392624863561801</v>
      </c>
      <c r="AX52" s="14">
        <v>2.0269937998996101</v>
      </c>
      <c r="AY52" s="14">
        <v>1.8827133949755801</v>
      </c>
      <c r="AZ52" s="14">
        <v>1.97140349389869</v>
      </c>
      <c r="BA52" s="14">
        <v>1.95446853978128</v>
      </c>
      <c r="BB52" s="14">
        <v>2.0588527027646801</v>
      </c>
      <c r="BC52" s="14">
        <v>2.5960202145303199</v>
      </c>
      <c r="BD52" s="14">
        <v>2.0990453040295298</v>
      </c>
      <c r="BE52" s="14">
        <v>2.32439548510688</v>
      </c>
      <c r="BF52" s="14">
        <v>2.4630755056881202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M52" s="4">
        <v>1000</v>
      </c>
      <c r="BO52" s="14">
        <v>0</v>
      </c>
      <c r="BP52" s="14">
        <v>0</v>
      </c>
      <c r="BQ52" s="14">
        <v>0</v>
      </c>
      <c r="BR52" s="14">
        <v>0</v>
      </c>
      <c r="BS52" s="14">
        <v>0</v>
      </c>
      <c r="BT52" s="14">
        <v>0</v>
      </c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59"/>
      <c r="CG52" s="61"/>
    </row>
    <row r="53" spans="1:85" ht="15" customHeight="1" x14ac:dyDescent="0.2">
      <c r="A53" s="70"/>
      <c r="B53" s="81"/>
      <c r="C53" s="13" t="s">
        <v>53</v>
      </c>
      <c r="D53" s="68"/>
      <c r="E53" s="14">
        <v>3.6304705882352901</v>
      </c>
      <c r="F53" s="14">
        <v>2.94020833333333</v>
      </c>
      <c r="G53" s="14">
        <v>4.5690997566910001</v>
      </c>
      <c r="H53" s="14">
        <v>4.2859953703703697</v>
      </c>
      <c r="I53" s="14">
        <v>3.7426395939086299</v>
      </c>
      <c r="J53" s="14">
        <v>0</v>
      </c>
      <c r="K53" s="14">
        <v>0</v>
      </c>
      <c r="L53" s="14">
        <v>3.8079687500000001</v>
      </c>
      <c r="M53" s="14">
        <v>0</v>
      </c>
      <c r="N53" s="14">
        <v>4.1901470588235297</v>
      </c>
      <c r="O53" s="14">
        <v>5.60975</v>
      </c>
      <c r="P53" s="14">
        <v>3.7919047619047599</v>
      </c>
      <c r="Q53" s="14">
        <v>0</v>
      </c>
      <c r="R53" s="14">
        <v>0</v>
      </c>
      <c r="S53" s="14">
        <v>0</v>
      </c>
      <c r="T53" s="14">
        <v>4.3022743055555601</v>
      </c>
      <c r="U53" s="14">
        <v>5.3996059889676902</v>
      </c>
      <c r="V53" s="14">
        <v>5.1419607843137296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4.4458500000000001</v>
      </c>
      <c r="AF53" s="14">
        <v>4.42405149051491</v>
      </c>
      <c r="AG53" s="14">
        <v>0</v>
      </c>
      <c r="AH53" s="14">
        <v>0</v>
      </c>
      <c r="AI53" s="14">
        <v>0</v>
      </c>
      <c r="AJ53" s="14">
        <v>0</v>
      </c>
      <c r="AK53" s="14">
        <v>4.3509500000000001</v>
      </c>
      <c r="AL53" s="14">
        <v>0</v>
      </c>
      <c r="AM53" s="17">
        <v>3.1035807291666702</v>
      </c>
      <c r="AN53" s="14">
        <v>0</v>
      </c>
      <c r="AO53" s="14">
        <v>0</v>
      </c>
      <c r="AP53" s="14">
        <v>0</v>
      </c>
      <c r="AQ53" s="14">
        <v>0</v>
      </c>
      <c r="AR53" s="14">
        <v>2.7729166666666698</v>
      </c>
      <c r="AS53" s="14">
        <v>2.77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3.53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M53" s="4">
        <v>1000</v>
      </c>
      <c r="BO53" s="14">
        <v>0</v>
      </c>
      <c r="BP53" s="14">
        <v>0</v>
      </c>
      <c r="BQ53" s="14">
        <v>0</v>
      </c>
      <c r="BR53" s="14">
        <v>0</v>
      </c>
      <c r="BS53" s="14">
        <v>0</v>
      </c>
      <c r="BT53" s="14">
        <v>0</v>
      </c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59"/>
      <c r="CG53" s="61"/>
    </row>
    <row r="54" spans="1:85" ht="15" customHeight="1" x14ac:dyDescent="0.2">
      <c r="A54" s="69">
        <v>10</v>
      </c>
      <c r="B54" s="79" t="s">
        <v>165</v>
      </c>
      <c r="C54" s="68" t="s">
        <v>4</v>
      </c>
      <c r="D54" s="13" t="s">
        <v>5</v>
      </c>
      <c r="E54" s="14">
        <v>7.2189699999999997</v>
      </c>
      <c r="F54" s="14">
        <v>7.26227</v>
      </c>
      <c r="G54" s="14">
        <v>7.2334800000000001</v>
      </c>
      <c r="H54" s="14">
        <v>7.2419700000000002</v>
      </c>
      <c r="I54" s="14">
        <v>7.3875599999999997</v>
      </c>
      <c r="J54" s="14">
        <v>7.3588899999999997</v>
      </c>
      <c r="K54" s="14">
        <v>7.36355</v>
      </c>
      <c r="L54" s="14">
        <v>7.4462400000000004</v>
      </c>
      <c r="M54" s="14">
        <v>7.58622</v>
      </c>
      <c r="N54" s="14">
        <v>7.51959</v>
      </c>
      <c r="O54" s="14">
        <v>7.54148</v>
      </c>
      <c r="P54" s="14">
        <v>8.0221599999999995</v>
      </c>
      <c r="Q54" s="14">
        <v>8.1439500000000002</v>
      </c>
      <c r="R54" s="14">
        <v>8.5653100000000002</v>
      </c>
      <c r="S54" s="14">
        <v>8.5237999999999996</v>
      </c>
      <c r="T54" s="14">
        <v>8.1256799999999991</v>
      </c>
      <c r="U54" s="14">
        <v>7.8529900000000001</v>
      </c>
      <c r="V54" s="14">
        <v>7.8</v>
      </c>
      <c r="W54" s="14">
        <v>7.56</v>
      </c>
      <c r="X54" s="14">
        <v>7.47</v>
      </c>
      <c r="Y54" s="14">
        <v>7.46</v>
      </c>
      <c r="Z54" s="14">
        <v>7.4</v>
      </c>
      <c r="AA54" s="14">
        <v>7.18</v>
      </c>
      <c r="AB54" s="14">
        <v>7.2</v>
      </c>
      <c r="AC54" s="14">
        <v>7.3</v>
      </c>
      <c r="AD54" s="14">
        <v>7.16</v>
      </c>
      <c r="AE54" s="14">
        <v>7.02</v>
      </c>
      <c r="AF54" s="14">
        <v>6.99</v>
      </c>
      <c r="AG54" s="14">
        <v>6.98</v>
      </c>
      <c r="AH54" s="14">
        <v>6.82</v>
      </c>
      <c r="AI54" s="14">
        <v>6.62</v>
      </c>
      <c r="AJ54" s="14">
        <v>6.6</v>
      </c>
      <c r="AK54" s="14">
        <v>6.35</v>
      </c>
      <c r="AL54" s="17">
        <v>6.36</v>
      </c>
      <c r="AM54" s="17">
        <v>6.39</v>
      </c>
      <c r="AN54" s="18">
        <v>6.4</v>
      </c>
      <c r="AO54" s="14">
        <v>6.46</v>
      </c>
      <c r="AP54" s="14">
        <v>6.5</v>
      </c>
      <c r="AQ54" s="14">
        <v>6.02</v>
      </c>
      <c r="AR54" s="14">
        <v>6.36</v>
      </c>
      <c r="AS54" s="14">
        <v>6.37</v>
      </c>
      <c r="AT54" s="14">
        <v>6.31</v>
      </c>
      <c r="AU54" s="14">
        <v>6.36</v>
      </c>
      <c r="AV54" s="14">
        <v>6.43</v>
      </c>
      <c r="AW54" s="14">
        <v>6.57</v>
      </c>
      <c r="AX54" s="14">
        <v>6.49</v>
      </c>
      <c r="AY54" s="14">
        <v>6.56</v>
      </c>
      <c r="AZ54" s="14">
        <v>6.67</v>
      </c>
      <c r="BA54" s="14">
        <v>7.34</v>
      </c>
      <c r="BB54" s="14">
        <v>7.89</v>
      </c>
      <c r="BC54" s="14">
        <v>8.26</v>
      </c>
      <c r="BD54" s="14">
        <v>8.08</v>
      </c>
      <c r="BE54" s="14">
        <v>7.55</v>
      </c>
      <c r="BF54" s="14">
        <v>7.55</v>
      </c>
      <c r="BG54" s="14">
        <v>7.42</v>
      </c>
      <c r="BH54" s="14">
        <v>7.4234499999999999</v>
      </c>
      <c r="BI54" s="14">
        <v>7.42</v>
      </c>
      <c r="BJ54" s="13">
        <v>8.1300000000000008</v>
      </c>
      <c r="BK54" s="36">
        <f>BN54/BM54</f>
        <v>8.8796100000000013</v>
      </c>
      <c r="BL54" s="37">
        <f>BK54/BJ54-1</f>
        <v>9.2202952029520446E-2</v>
      </c>
      <c r="BM54" s="4">
        <v>1000</v>
      </c>
      <c r="BN54">
        <v>8879.61</v>
      </c>
      <c r="BO54" s="42">
        <v>8.9499999999999993</v>
      </c>
      <c r="BP54" s="14">
        <v>9.7200000000000006</v>
      </c>
      <c r="BQ54" s="14">
        <v>9.99</v>
      </c>
      <c r="BR54" s="14">
        <v>9.52</v>
      </c>
      <c r="BS54" s="13">
        <v>9.99</v>
      </c>
      <c r="BT54" s="13">
        <v>9.6999999999999993</v>
      </c>
      <c r="BU54" s="13">
        <v>9.42</v>
      </c>
      <c r="BV54" s="13">
        <v>9.5</v>
      </c>
      <c r="BW54" s="13">
        <v>9.41</v>
      </c>
      <c r="BX54" s="13">
        <v>9.23</v>
      </c>
      <c r="BY54" s="13">
        <v>8.94</v>
      </c>
      <c r="BZ54" s="13">
        <v>8.81</v>
      </c>
      <c r="CA54" s="13">
        <v>8.7799999999999994</v>
      </c>
      <c r="CB54" s="13">
        <v>9.27</v>
      </c>
      <c r="CC54" s="13">
        <v>9.5399999999999991</v>
      </c>
      <c r="CD54" s="13">
        <v>9.15</v>
      </c>
      <c r="CE54" s="13">
        <v>8.94</v>
      </c>
      <c r="CF54" s="59">
        <v>8.98</v>
      </c>
      <c r="CG54" s="61">
        <f>64000/7.0965/1000</f>
        <v>9.0185302613964637</v>
      </c>
    </row>
    <row r="55" spans="1:85" ht="15" customHeight="1" x14ac:dyDescent="0.2">
      <c r="A55" s="71"/>
      <c r="B55" s="81"/>
      <c r="C55" s="68"/>
      <c r="D55" s="13" t="s">
        <v>6</v>
      </c>
      <c r="E55" s="14">
        <v>6.9880000000000004</v>
      </c>
      <c r="F55" s="14">
        <v>6.4594358974358999</v>
      </c>
      <c r="G55" s="14">
        <v>6.7793246753246796</v>
      </c>
      <c r="H55" s="14">
        <v>6.3261848739495798</v>
      </c>
      <c r="I55" s="14">
        <v>6.39586335403727</v>
      </c>
      <c r="J55" s="14">
        <v>6.5638084975369502</v>
      </c>
      <c r="K55" s="14">
        <v>6.4903580622513504</v>
      </c>
      <c r="L55" s="14">
        <v>5.9964984083674402</v>
      </c>
      <c r="M55" s="14">
        <v>6.3483536585365901</v>
      </c>
      <c r="N55" s="14">
        <v>6.5688519313304701</v>
      </c>
      <c r="O55" s="14">
        <v>6.51506275212909</v>
      </c>
      <c r="P55" s="14">
        <v>6.5947322404371604</v>
      </c>
      <c r="Q55" s="14">
        <v>6.9669637967751701</v>
      </c>
      <c r="R55" s="14">
        <v>6.7162522482723803</v>
      </c>
      <c r="S55" s="14">
        <v>7.1808356545961001</v>
      </c>
      <c r="T55" s="14">
        <v>7.6309932567887699</v>
      </c>
      <c r="U55" s="14">
        <v>7.3898856152513002</v>
      </c>
      <c r="V55" s="14">
        <v>6.80460547504026</v>
      </c>
      <c r="W55" s="14">
        <v>7.3644660869565204</v>
      </c>
      <c r="X55" s="14">
        <v>7.1269411764705897</v>
      </c>
      <c r="Y55" s="14">
        <v>6.4215604681404397</v>
      </c>
      <c r="Z55" s="14">
        <v>6.5074678274034801</v>
      </c>
      <c r="AA55" s="14">
        <v>6.7501522943037999</v>
      </c>
      <c r="AB55" s="14">
        <v>6.4922249075916998</v>
      </c>
      <c r="AC55" s="14">
        <v>6.5040708133971297</v>
      </c>
      <c r="AD55" s="14">
        <v>6.7093058733791002</v>
      </c>
      <c r="AE55" s="14">
        <v>6.6659260908281404</v>
      </c>
      <c r="AF55" s="14">
        <v>6.4509499999999997</v>
      </c>
      <c r="AG55" s="14">
        <v>6.8645923913043498</v>
      </c>
      <c r="AH55" s="14">
        <v>6.6160921112631099</v>
      </c>
      <c r="AI55" s="17">
        <v>6.6476157082748903</v>
      </c>
      <c r="AJ55" s="28">
        <v>6.5344926382809403</v>
      </c>
      <c r="AK55" s="33">
        <v>6.1670091556459798</v>
      </c>
      <c r="AL55" s="18">
        <v>6.3823058847057599</v>
      </c>
      <c r="AM55" s="17">
        <v>6.0629008987224404</v>
      </c>
      <c r="AN55" s="18">
        <v>6.1613875331195098</v>
      </c>
      <c r="AO55" s="14">
        <v>5.3914842545694803</v>
      </c>
      <c r="AP55" s="14">
        <v>5.0824210526315801</v>
      </c>
      <c r="AQ55" s="14">
        <v>5.4781332122116604</v>
      </c>
      <c r="AR55" s="14">
        <v>5.1687290167865703</v>
      </c>
      <c r="AS55" s="14">
        <v>5.4650943396226399</v>
      </c>
      <c r="AT55" s="14">
        <v>5.5589145875000003</v>
      </c>
      <c r="AU55" s="14">
        <v>6.2663267777777802</v>
      </c>
      <c r="AV55" s="14">
        <v>0</v>
      </c>
      <c r="AW55" s="14">
        <v>5.7869377990430602</v>
      </c>
      <c r="AX55" s="14">
        <v>5.7365027112676001</v>
      </c>
      <c r="AY55" s="14">
        <v>5.8221811460258799</v>
      </c>
      <c r="AZ55" s="14">
        <v>5.5991165294592404</v>
      </c>
      <c r="BA55" s="14">
        <v>6.5</v>
      </c>
      <c r="BB55" s="14">
        <v>6</v>
      </c>
      <c r="BC55" s="14">
        <v>7.0900864936793102</v>
      </c>
      <c r="BD55" s="14">
        <v>7.1614583333333304</v>
      </c>
      <c r="BE55" s="14">
        <v>7.2533165829145698</v>
      </c>
      <c r="BF55" s="14">
        <v>7.5690133333333298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M55" s="4">
        <v>1000</v>
      </c>
      <c r="BO55" s="14">
        <v>0</v>
      </c>
      <c r="BP55" s="14">
        <v>0</v>
      </c>
      <c r="BQ55" s="14">
        <v>0</v>
      </c>
      <c r="BR55" s="14">
        <v>0</v>
      </c>
      <c r="BS55" s="14">
        <v>0</v>
      </c>
      <c r="BT55" s="14">
        <v>0</v>
      </c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59"/>
      <c r="CG55" s="61"/>
    </row>
    <row r="56" spans="1:85" ht="15" customHeight="1" x14ac:dyDescent="0.2">
      <c r="A56" s="71"/>
      <c r="B56" s="79" t="s">
        <v>54</v>
      </c>
      <c r="C56" s="13" t="s">
        <v>55</v>
      </c>
      <c r="D56" s="68" t="s">
        <v>6</v>
      </c>
      <c r="E56" s="14">
        <v>3.9020132269986401</v>
      </c>
      <c r="F56" s="14">
        <v>3.7616483335006401</v>
      </c>
      <c r="G56" s="14">
        <v>4.4987985744429499</v>
      </c>
      <c r="H56" s="14">
        <v>3.9889866823909199</v>
      </c>
      <c r="I56" s="14">
        <v>3.8581957929502102</v>
      </c>
      <c r="J56" s="14">
        <v>3.9615671683358</v>
      </c>
      <c r="K56" s="14">
        <v>4.6601087685472402</v>
      </c>
      <c r="L56" s="14">
        <v>5.1799700231639196</v>
      </c>
      <c r="M56" s="14">
        <v>5.0905665993076097</v>
      </c>
      <c r="N56" s="14">
        <v>4.4607241205086403</v>
      </c>
      <c r="O56" s="14">
        <v>4.4495436577743703</v>
      </c>
      <c r="P56" s="14">
        <v>4.2906903391017499</v>
      </c>
      <c r="Q56" s="14">
        <v>4.4858199710240303</v>
      </c>
      <c r="R56" s="14">
        <v>4.2255492437204802</v>
      </c>
      <c r="S56" s="14">
        <v>4.4024915755272298</v>
      </c>
      <c r="T56" s="14">
        <v>4.4690209041061104</v>
      </c>
      <c r="U56" s="14">
        <v>4.4930328510133704</v>
      </c>
      <c r="V56" s="14">
        <v>5.1505803429465997</v>
      </c>
      <c r="W56" s="14">
        <v>4.1916935604923404</v>
      </c>
      <c r="X56" s="14">
        <v>4.1577882809436302</v>
      </c>
      <c r="Y56" s="14">
        <v>4.4936812296594804</v>
      </c>
      <c r="Z56" s="14">
        <v>4.2356161075446304</v>
      </c>
      <c r="AA56" s="14">
        <v>3.9595513827187401</v>
      </c>
      <c r="AB56" s="14">
        <v>3.7567373421388002</v>
      </c>
      <c r="AC56" s="14">
        <v>3.9431806142063599</v>
      </c>
      <c r="AD56" s="14">
        <v>4.9938209908109004</v>
      </c>
      <c r="AE56" s="14">
        <v>4.0327309039714496</v>
      </c>
      <c r="AF56" s="14">
        <v>3.8236687720349698</v>
      </c>
      <c r="AG56" s="14">
        <v>4.4132737861395199</v>
      </c>
      <c r="AH56" s="14">
        <v>3.8420048180708899</v>
      </c>
      <c r="AI56" s="17">
        <v>3.74882758826692</v>
      </c>
      <c r="AJ56" s="28">
        <v>3.7524365261654999</v>
      </c>
      <c r="AK56" s="33">
        <v>4.0829715590860598</v>
      </c>
      <c r="AL56" s="18">
        <v>3.3521392540226098</v>
      </c>
      <c r="AM56" s="17">
        <v>3.9934473337614702</v>
      </c>
      <c r="AN56" s="18">
        <v>3.6272001570372301</v>
      </c>
      <c r="AO56" s="14">
        <v>3.3849837207015998</v>
      </c>
      <c r="AP56" s="14">
        <v>4.0679490135370999</v>
      </c>
      <c r="AQ56" s="14">
        <v>3.5602931952626302</v>
      </c>
      <c r="AR56" s="14">
        <v>3.7704943274210301</v>
      </c>
      <c r="AS56" s="14">
        <v>4.1195748446960803</v>
      </c>
      <c r="AT56" s="14">
        <v>4.2925539436128597</v>
      </c>
      <c r="AU56" s="14">
        <v>3.5495372254425099</v>
      </c>
      <c r="AV56" s="14">
        <v>4.1634402195200897</v>
      </c>
      <c r="AW56" s="14">
        <v>3.4516705162880599</v>
      </c>
      <c r="AX56" s="14">
        <v>3.45386261084297</v>
      </c>
      <c r="AY56" s="14">
        <v>3.5128025277364698</v>
      </c>
      <c r="AZ56" s="14">
        <v>4.1139941636821904</v>
      </c>
      <c r="BA56" s="14">
        <v>5.3886917857747303</v>
      </c>
      <c r="BB56" s="14">
        <v>3.1795271739130402</v>
      </c>
      <c r="BC56" s="14">
        <v>4.2173730591691099</v>
      </c>
      <c r="BD56" s="14">
        <v>3.82203636493026</v>
      </c>
      <c r="BE56" s="14">
        <v>4.0874374918060399</v>
      </c>
      <c r="BF56" s="14">
        <v>3.7892986094744301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M56" s="4">
        <v>1000</v>
      </c>
      <c r="BO56" s="14">
        <v>0</v>
      </c>
      <c r="BP56" s="14">
        <v>0</v>
      </c>
      <c r="BQ56" s="14">
        <v>0</v>
      </c>
      <c r="BR56" s="14">
        <v>0</v>
      </c>
      <c r="BS56" s="14">
        <v>0</v>
      </c>
      <c r="BT56" s="14">
        <v>0</v>
      </c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59"/>
      <c r="CG56" s="61"/>
    </row>
    <row r="57" spans="1:85" ht="15" customHeight="1" x14ac:dyDescent="0.2">
      <c r="A57" s="71"/>
      <c r="B57" s="80"/>
      <c r="C57" s="13" t="s">
        <v>56</v>
      </c>
      <c r="D57" s="68"/>
      <c r="E57" s="14">
        <v>4.3425930216394004</v>
      </c>
      <c r="F57" s="14">
        <v>4.3947657107036502</v>
      </c>
      <c r="G57" s="14">
        <v>4.6235958951601699</v>
      </c>
      <c r="H57" s="14">
        <v>4.6591485315867303</v>
      </c>
      <c r="I57" s="14">
        <v>4.3499999999999996</v>
      </c>
      <c r="J57" s="14">
        <v>0</v>
      </c>
      <c r="K57" s="14">
        <v>4.41523076923077</v>
      </c>
      <c r="L57" s="14">
        <v>4.8553602001843803</v>
      </c>
      <c r="M57" s="14">
        <v>4.4029249999999998</v>
      </c>
      <c r="N57" s="14">
        <v>0</v>
      </c>
      <c r="O57" s="14">
        <v>0</v>
      </c>
      <c r="P57" s="14">
        <v>5.4889181385869596</v>
      </c>
      <c r="Q57" s="14">
        <v>0</v>
      </c>
      <c r="R57" s="14">
        <v>5.2</v>
      </c>
      <c r="S57" s="14">
        <v>4.65625</v>
      </c>
      <c r="T57" s="14">
        <v>0</v>
      </c>
      <c r="U57" s="14">
        <v>5.15</v>
      </c>
      <c r="V57" s="14">
        <v>5.2053964757709297</v>
      </c>
      <c r="W57" s="14">
        <v>0</v>
      </c>
      <c r="X57" s="14">
        <v>5.3492499999999996</v>
      </c>
      <c r="Y57" s="14">
        <v>5.22512195121951</v>
      </c>
      <c r="Z57" s="14">
        <v>3.8</v>
      </c>
      <c r="AA57" s="14">
        <v>4.5211365130034702</v>
      </c>
      <c r="AB57" s="14">
        <v>4.2747965091885503</v>
      </c>
      <c r="AC57" s="14">
        <v>4.0286999999999997</v>
      </c>
      <c r="AD57" s="14">
        <v>4.4580368693402299</v>
      </c>
      <c r="AE57" s="14">
        <v>0</v>
      </c>
      <c r="AF57" s="14">
        <v>4.3853949329359203</v>
      </c>
      <c r="AG57" s="14">
        <v>0</v>
      </c>
      <c r="AH57" s="14">
        <v>5.7000685166152802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3.9407142857142898</v>
      </c>
      <c r="AP57" s="14">
        <v>0</v>
      </c>
      <c r="AQ57" s="14">
        <v>0</v>
      </c>
      <c r="AR57" s="14">
        <v>0</v>
      </c>
      <c r="AS57" s="14">
        <v>4.22966688255213</v>
      </c>
      <c r="AT57" s="14">
        <v>3.8640594701625002</v>
      </c>
      <c r="AU57" s="14">
        <v>4.8004691145219196</v>
      </c>
      <c r="AV57" s="14">
        <v>5.1913</v>
      </c>
      <c r="AW57" s="14">
        <v>3.7729192922150401</v>
      </c>
      <c r="AX57" s="14">
        <v>4.7229592592592597</v>
      </c>
      <c r="AY57" s="14">
        <v>4.0350043749999998</v>
      </c>
      <c r="AZ57" s="14">
        <v>0</v>
      </c>
      <c r="BA57" s="14">
        <v>3.68197183728984</v>
      </c>
      <c r="BB57" s="14">
        <v>3.6716000000000002</v>
      </c>
      <c r="BC57" s="14">
        <v>0</v>
      </c>
      <c r="BD57" s="14">
        <v>4.6245854341736701</v>
      </c>
      <c r="BE57" s="14">
        <v>5.0508004585831801</v>
      </c>
      <c r="BF57" s="14">
        <v>4.3584132373039504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M57" s="4">
        <v>1000</v>
      </c>
      <c r="BO57" s="14">
        <v>0</v>
      </c>
      <c r="BP57" s="14">
        <v>0</v>
      </c>
      <c r="BQ57" s="14">
        <v>0</v>
      </c>
      <c r="BR57" s="14">
        <v>0</v>
      </c>
      <c r="BS57" s="14">
        <v>0</v>
      </c>
      <c r="BT57" s="14">
        <v>0</v>
      </c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59"/>
      <c r="CG57" s="61"/>
    </row>
    <row r="58" spans="1:85" ht="15" customHeight="1" x14ac:dyDescent="0.2">
      <c r="A58" s="71"/>
      <c r="B58" s="80"/>
      <c r="C58" s="13" t="s">
        <v>57</v>
      </c>
      <c r="D58" s="68"/>
      <c r="E58" s="14">
        <v>0</v>
      </c>
      <c r="F58" s="14">
        <v>0</v>
      </c>
      <c r="G58" s="14">
        <v>5.3487332339791402</v>
      </c>
      <c r="H58" s="14">
        <v>0</v>
      </c>
      <c r="I58" s="14">
        <v>0</v>
      </c>
      <c r="J58" s="14">
        <v>6.4859728506787304</v>
      </c>
      <c r="K58" s="14">
        <v>2</v>
      </c>
      <c r="L58" s="14">
        <v>0</v>
      </c>
      <c r="M58" s="14">
        <v>5.2689389067524104</v>
      </c>
      <c r="N58" s="14">
        <v>5.1163888888888902</v>
      </c>
      <c r="O58" s="14">
        <v>0</v>
      </c>
      <c r="P58" s="14">
        <v>6.0959937156323596</v>
      </c>
      <c r="Q58" s="14">
        <v>7</v>
      </c>
      <c r="R58" s="14">
        <v>6.8178160919540201</v>
      </c>
      <c r="S58" s="14">
        <v>0</v>
      </c>
      <c r="T58" s="14">
        <v>0</v>
      </c>
      <c r="U58" s="14">
        <v>0</v>
      </c>
      <c r="V58" s="14">
        <v>0</v>
      </c>
      <c r="W58" s="14">
        <v>6.4663234497174296</v>
      </c>
      <c r="X58" s="14">
        <v>0</v>
      </c>
      <c r="Y58" s="14">
        <v>11.208</v>
      </c>
      <c r="Z58" s="14">
        <v>5.8780360407417103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5.62136752136752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M58" s="4">
        <v>1000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>
        <v>0</v>
      </c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59"/>
      <c r="CG58" s="61"/>
    </row>
    <row r="59" spans="1:85" ht="15" customHeight="1" x14ac:dyDescent="0.2">
      <c r="A59" s="70"/>
      <c r="B59" s="81"/>
      <c r="C59" s="13" t="s">
        <v>58</v>
      </c>
      <c r="D59" s="68"/>
      <c r="E59" s="14">
        <v>3.3859562923244502</v>
      </c>
      <c r="F59" s="14">
        <v>3.1919390988484402</v>
      </c>
      <c r="G59" s="14">
        <v>4.0675367611954503</v>
      </c>
      <c r="H59" s="14">
        <v>4.4480886185925304</v>
      </c>
      <c r="I59" s="14">
        <v>4.0762019495588104</v>
      </c>
      <c r="J59" s="14">
        <v>3.8772393680094899</v>
      </c>
      <c r="K59" s="14">
        <v>3.9781263967104699</v>
      </c>
      <c r="L59" s="14">
        <v>4.2720804055857</v>
      </c>
      <c r="M59" s="14">
        <v>3.8829653407365599</v>
      </c>
      <c r="N59" s="14">
        <v>4.2688851446223</v>
      </c>
      <c r="O59" s="14">
        <v>5.36069334692837</v>
      </c>
      <c r="P59" s="14">
        <v>5.0956310679611603</v>
      </c>
      <c r="Q59" s="14">
        <v>4.5583762496213298</v>
      </c>
      <c r="R59" s="14">
        <v>4.2172340736411504</v>
      </c>
      <c r="S59" s="14">
        <v>4.9163276020475104</v>
      </c>
      <c r="T59" s="14">
        <v>5.0417723047205101</v>
      </c>
      <c r="U59" s="14">
        <v>5.1521144278606998</v>
      </c>
      <c r="V59" s="14">
        <v>4.0819088319088301</v>
      </c>
      <c r="W59" s="14">
        <v>4.2957173786766596</v>
      </c>
      <c r="X59" s="14">
        <v>4.3368352326685704</v>
      </c>
      <c r="Y59" s="14">
        <v>5.1859223300970898</v>
      </c>
      <c r="Z59" s="14">
        <v>4.4500611292696899</v>
      </c>
      <c r="AA59" s="14">
        <v>4.8095392252077298</v>
      </c>
      <c r="AB59" s="14">
        <v>4.4588675213675204</v>
      </c>
      <c r="AC59" s="14">
        <v>4.23010761454427</v>
      </c>
      <c r="AD59" s="14">
        <v>4.0683252427184504</v>
      </c>
      <c r="AE59" s="14">
        <v>6.11259541984733</v>
      </c>
      <c r="AF59" s="14">
        <v>4.2234547748015103</v>
      </c>
      <c r="AG59" s="14">
        <v>4.1951219512195097</v>
      </c>
      <c r="AH59" s="14">
        <v>4.2713020302578997</v>
      </c>
      <c r="AI59" s="17">
        <v>5.88458395527464</v>
      </c>
      <c r="AJ59" s="28">
        <v>5.8596114266356203</v>
      </c>
      <c r="AK59" s="33">
        <v>3.8927718147131198</v>
      </c>
      <c r="AL59" s="18">
        <v>4.5302820494133096</v>
      </c>
      <c r="AM59" s="17">
        <v>3.7011044796597399</v>
      </c>
      <c r="AN59" s="18">
        <v>3.7040736168780199</v>
      </c>
      <c r="AO59" s="14">
        <v>3.5522504081050998</v>
      </c>
      <c r="AP59" s="14">
        <v>3.5717799352750799</v>
      </c>
      <c r="AQ59" s="14">
        <v>3.8905113295611602</v>
      </c>
      <c r="AR59" s="14">
        <v>3.77864362038728</v>
      </c>
      <c r="AS59" s="14">
        <v>0</v>
      </c>
      <c r="AT59" s="14">
        <v>0</v>
      </c>
      <c r="AU59" s="14">
        <v>0</v>
      </c>
      <c r="AV59" s="14">
        <v>0</v>
      </c>
      <c r="AW59" s="14">
        <v>3.4108000000000001</v>
      </c>
      <c r="AX59" s="14">
        <v>4.2</v>
      </c>
      <c r="AY59" s="14">
        <v>0</v>
      </c>
      <c r="AZ59" s="14">
        <v>0</v>
      </c>
      <c r="BA59" s="14">
        <v>0</v>
      </c>
      <c r="BB59" s="14">
        <v>0</v>
      </c>
      <c r="BC59" s="14">
        <v>4.3322539616612401</v>
      </c>
      <c r="BD59" s="14">
        <v>4.5090195998255398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M59" s="4">
        <v>1000</v>
      </c>
      <c r="BO59" s="14">
        <v>0</v>
      </c>
      <c r="BP59" s="14">
        <v>0</v>
      </c>
      <c r="BQ59" s="14">
        <v>0</v>
      </c>
      <c r="BR59" s="14">
        <v>0</v>
      </c>
      <c r="BS59" s="14">
        <v>0</v>
      </c>
      <c r="BT59" s="14">
        <v>0</v>
      </c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59"/>
      <c r="CG59" s="61"/>
    </row>
    <row r="60" spans="1:85" ht="15" customHeight="1" x14ac:dyDescent="0.3">
      <c r="A60" s="69">
        <v>11</v>
      </c>
      <c r="B60" s="79" t="s">
        <v>166</v>
      </c>
      <c r="C60" s="68" t="s">
        <v>42</v>
      </c>
      <c r="D60" s="13" t="s">
        <v>5</v>
      </c>
      <c r="E60" s="14">
        <v>14.29355</v>
      </c>
      <c r="F60" s="14">
        <v>14.379289999999999</v>
      </c>
      <c r="G60" s="14">
        <v>14.3223</v>
      </c>
      <c r="H60" s="14">
        <v>14.3391</v>
      </c>
      <c r="I60" s="14">
        <v>14.34055</v>
      </c>
      <c r="J60" s="14">
        <v>14.57061</v>
      </c>
      <c r="K60" s="14">
        <v>14.579840000000001</v>
      </c>
      <c r="L60" s="14">
        <v>15.33925</v>
      </c>
      <c r="M60" s="14">
        <v>16.689679999999999</v>
      </c>
      <c r="N60" s="14">
        <v>18.798970000000001</v>
      </c>
      <c r="O60" s="14">
        <v>20.81448</v>
      </c>
      <c r="P60" s="14">
        <v>20.887889999999999</v>
      </c>
      <c r="Q60" s="14">
        <v>20.744019999999999</v>
      </c>
      <c r="R60" s="14">
        <v>21.41328</v>
      </c>
      <c r="S60" s="14">
        <v>21.30951</v>
      </c>
      <c r="T60" s="14">
        <v>21.668469999999999</v>
      </c>
      <c r="U60" s="14">
        <v>22.45956</v>
      </c>
      <c r="V60" s="14">
        <v>25.75</v>
      </c>
      <c r="W60" s="14">
        <v>27.96</v>
      </c>
      <c r="X60" s="14">
        <v>29.29</v>
      </c>
      <c r="Y60" s="14">
        <v>30.73</v>
      </c>
      <c r="Z60" s="14">
        <v>35.24</v>
      </c>
      <c r="AA60" s="14">
        <v>34.880000000000003</v>
      </c>
      <c r="AB60" s="14">
        <v>35</v>
      </c>
      <c r="AC60" s="14">
        <v>35.479999999999997</v>
      </c>
      <c r="AD60" s="14">
        <v>36.22</v>
      </c>
      <c r="AE60" s="14">
        <v>36.14</v>
      </c>
      <c r="AF60" s="14">
        <v>34.97</v>
      </c>
      <c r="AG60" s="14">
        <v>33.71</v>
      </c>
      <c r="AH60" s="14">
        <v>32.950000000000003</v>
      </c>
      <c r="AI60" s="14">
        <v>32.74</v>
      </c>
      <c r="AJ60" s="14">
        <v>33.36</v>
      </c>
      <c r="AK60" s="14">
        <v>32.450000000000003</v>
      </c>
      <c r="AL60" s="17">
        <v>32.520000000000003</v>
      </c>
      <c r="AM60" s="17">
        <v>31.23</v>
      </c>
      <c r="AN60" s="18">
        <v>30.46</v>
      </c>
      <c r="AO60" s="14">
        <v>30.17</v>
      </c>
      <c r="AP60" s="14">
        <v>31.77</v>
      </c>
      <c r="AQ60" s="14">
        <v>31.51</v>
      </c>
      <c r="AR60" s="14">
        <v>31.51</v>
      </c>
      <c r="AS60" s="14">
        <v>31.4</v>
      </c>
      <c r="AT60" s="14">
        <v>30.57</v>
      </c>
      <c r="AU60" s="14">
        <v>30.83</v>
      </c>
      <c r="AV60" s="14">
        <v>31.44</v>
      </c>
      <c r="AW60" s="14">
        <v>32.119999999999997</v>
      </c>
      <c r="AX60" s="14">
        <v>32.89</v>
      </c>
      <c r="AY60" s="14">
        <v>32.51</v>
      </c>
      <c r="AZ60" s="14">
        <v>33.07</v>
      </c>
      <c r="BA60" s="14">
        <v>33.64</v>
      </c>
      <c r="BB60" s="14">
        <v>33.270000000000003</v>
      </c>
      <c r="BC60" s="14">
        <v>33.51</v>
      </c>
      <c r="BD60" s="14">
        <v>30.8</v>
      </c>
      <c r="BE60" s="14">
        <v>27.43</v>
      </c>
      <c r="BF60" s="14">
        <v>28</v>
      </c>
      <c r="BG60" s="14">
        <v>26.27</v>
      </c>
      <c r="BH60" s="14">
        <v>27.06465</v>
      </c>
      <c r="BI60" s="14">
        <v>27.83</v>
      </c>
      <c r="BJ60" s="13">
        <v>34.049999999999997</v>
      </c>
      <c r="BK60" s="36">
        <f>BN60/BM60</f>
        <v>36.608919999999998</v>
      </c>
      <c r="BL60" s="37">
        <f>BK60/BJ60-1</f>
        <v>7.5151835535976597E-2</v>
      </c>
      <c r="BM60" s="4">
        <v>1000</v>
      </c>
      <c r="BN60" s="41">
        <v>36608.92</v>
      </c>
      <c r="BO60" s="42">
        <v>36.9</v>
      </c>
      <c r="BP60" s="14">
        <v>31.35</v>
      </c>
      <c r="BQ60" s="14">
        <v>31.46</v>
      </c>
      <c r="BR60" s="14">
        <v>30.95</v>
      </c>
      <c r="BS60" s="13">
        <v>27.56</v>
      </c>
      <c r="BT60" s="13">
        <v>26.65</v>
      </c>
      <c r="BU60" s="13">
        <v>25.69</v>
      </c>
      <c r="BV60" s="13">
        <v>26.32</v>
      </c>
      <c r="BW60" s="13">
        <v>26.68</v>
      </c>
      <c r="BX60" s="13">
        <v>25.57</v>
      </c>
      <c r="BY60" s="13">
        <v>24.51</v>
      </c>
      <c r="BZ60" s="13">
        <v>23.86</v>
      </c>
      <c r="CA60" s="13">
        <v>23.93</v>
      </c>
      <c r="CB60" s="13">
        <v>23.85</v>
      </c>
      <c r="CC60" s="13">
        <v>24.09</v>
      </c>
      <c r="CD60" s="13">
        <v>22.33</v>
      </c>
      <c r="CE60" s="13">
        <v>21.07</v>
      </c>
      <c r="CF60" s="59">
        <v>19.98</v>
      </c>
      <c r="CG60" s="61">
        <f>132000/7.0965/1000</f>
        <v>18.600718664130206</v>
      </c>
    </row>
    <row r="61" spans="1:85" ht="15" customHeight="1" x14ac:dyDescent="0.2">
      <c r="A61" s="71"/>
      <c r="B61" s="81"/>
      <c r="C61" s="68"/>
      <c r="D61" s="13" t="s">
        <v>6</v>
      </c>
      <c r="E61" s="14">
        <v>13.793849206349201</v>
      </c>
      <c r="F61" s="14">
        <v>13.457738095238099</v>
      </c>
      <c r="G61" s="14">
        <v>0</v>
      </c>
      <c r="H61" s="14">
        <v>0</v>
      </c>
      <c r="I61" s="14">
        <v>13.2464</v>
      </c>
      <c r="J61" s="14">
        <v>15.11</v>
      </c>
      <c r="K61" s="14">
        <v>14.5447909284196</v>
      </c>
      <c r="L61" s="14">
        <v>14.253125000000001</v>
      </c>
      <c r="M61" s="14">
        <v>15.2379787234043</v>
      </c>
      <c r="N61" s="14">
        <v>17.63</v>
      </c>
      <c r="O61" s="14">
        <v>17.6649465072373</v>
      </c>
      <c r="P61" s="14">
        <v>15.5506666666667</v>
      </c>
      <c r="Q61" s="14">
        <v>19.4241134751773</v>
      </c>
      <c r="R61" s="14">
        <v>20.275116279069799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33.878882575757601</v>
      </c>
      <c r="AD61" s="14">
        <v>33.876041666666701</v>
      </c>
      <c r="AE61" s="14">
        <v>0</v>
      </c>
      <c r="AF61" s="14">
        <v>26.906874999999999</v>
      </c>
      <c r="AG61" s="14">
        <v>32.726875</v>
      </c>
      <c r="AH61" s="14">
        <v>0</v>
      </c>
      <c r="AI61" s="28">
        <v>32.537500000000001</v>
      </c>
      <c r="AJ61" s="14">
        <v>0</v>
      </c>
      <c r="AK61" s="33">
        <v>29.4652706440142</v>
      </c>
      <c r="AL61" s="14">
        <v>0</v>
      </c>
      <c r="AM61" s="17">
        <v>30.878923076923101</v>
      </c>
      <c r="AN61" s="18">
        <v>29.465241657760401</v>
      </c>
      <c r="AO61" s="14">
        <v>0</v>
      </c>
      <c r="AP61" s="14">
        <v>0</v>
      </c>
      <c r="AQ61" s="14">
        <v>0</v>
      </c>
      <c r="AR61" s="14">
        <v>25.8913368055556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30.5</v>
      </c>
      <c r="AY61" s="14">
        <v>31.2</v>
      </c>
      <c r="AZ61" s="14">
        <v>31.5</v>
      </c>
      <c r="BA61" s="14">
        <v>0</v>
      </c>
      <c r="BB61" s="14">
        <v>32.5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M61" s="4">
        <v>1000</v>
      </c>
      <c r="BO61" s="14">
        <v>0</v>
      </c>
      <c r="BP61" s="14">
        <v>0</v>
      </c>
      <c r="BQ61" s="14">
        <v>0</v>
      </c>
      <c r="BR61" s="14">
        <v>0</v>
      </c>
      <c r="BS61" s="14">
        <v>0</v>
      </c>
      <c r="BT61" s="14">
        <v>0</v>
      </c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59"/>
      <c r="CG61" s="61"/>
    </row>
    <row r="62" spans="1:85" ht="15" customHeight="1" x14ac:dyDescent="0.2">
      <c r="A62" s="71"/>
      <c r="B62" s="79" t="s">
        <v>59</v>
      </c>
      <c r="C62" s="13" t="s">
        <v>60</v>
      </c>
      <c r="D62" s="68" t="s">
        <v>6</v>
      </c>
      <c r="E62" s="14">
        <v>6.0308073849545298</v>
      </c>
      <c r="F62" s="14">
        <v>7.2125099084816604</v>
      </c>
      <c r="G62" s="14">
        <v>6.3512951505660702</v>
      </c>
      <c r="H62" s="14">
        <v>7.5090647482014399</v>
      </c>
      <c r="I62" s="14">
        <v>7.1532884854026504</v>
      </c>
      <c r="J62" s="14">
        <v>10.345063157365001</v>
      </c>
      <c r="K62" s="14">
        <v>9.3168772422399009</v>
      </c>
      <c r="L62" s="14">
        <v>7.5725510152155104</v>
      </c>
      <c r="M62" s="14">
        <v>6.6621011377659602</v>
      </c>
      <c r="N62" s="14">
        <v>5.0380316612626403</v>
      </c>
      <c r="O62" s="14">
        <v>8.1668629471514809</v>
      </c>
      <c r="P62" s="14">
        <v>9.6071171420659098</v>
      </c>
      <c r="Q62" s="14">
        <v>8.4159833527386194</v>
      </c>
      <c r="R62" s="14">
        <v>12.962738301559799</v>
      </c>
      <c r="S62" s="14">
        <v>7.7564397905759197</v>
      </c>
      <c r="T62" s="14">
        <v>11.814638107806299</v>
      </c>
      <c r="U62" s="14">
        <v>11.1264864328095</v>
      </c>
      <c r="V62" s="14">
        <v>10.509783241198701</v>
      </c>
      <c r="W62" s="14">
        <v>7.2406443559972704</v>
      </c>
      <c r="X62" s="14">
        <v>10.1041887460569</v>
      </c>
      <c r="Y62" s="14">
        <v>10.430147572273199</v>
      </c>
      <c r="Z62" s="14">
        <v>0</v>
      </c>
      <c r="AA62" s="14">
        <v>16.284403669724799</v>
      </c>
      <c r="AB62" s="14">
        <v>0</v>
      </c>
      <c r="AC62" s="14">
        <v>10.0636276391555</v>
      </c>
      <c r="AD62" s="14">
        <v>0</v>
      </c>
      <c r="AE62" s="14">
        <v>13.015418568642</v>
      </c>
      <c r="AF62" s="14">
        <v>12.893946065457801</v>
      </c>
      <c r="AG62" s="14">
        <v>17.518002597096</v>
      </c>
      <c r="AH62" s="14">
        <v>12.6444813423053</v>
      </c>
      <c r="AI62" s="28">
        <v>10.636906613575601</v>
      </c>
      <c r="AJ62" s="17">
        <v>13.7262727204567</v>
      </c>
      <c r="AK62" s="33">
        <v>10.229717907343</v>
      </c>
      <c r="AL62" s="18">
        <v>9.6769685330181705</v>
      </c>
      <c r="AM62" s="17">
        <v>13.779561496658101</v>
      </c>
      <c r="AN62" s="18">
        <v>10.7075017861396</v>
      </c>
      <c r="AO62" s="14">
        <v>14.347132616487499</v>
      </c>
      <c r="AP62" s="14">
        <v>0</v>
      </c>
      <c r="AQ62" s="14">
        <v>10.3762755670425</v>
      </c>
      <c r="AR62" s="14">
        <v>9.3557840498700404</v>
      </c>
      <c r="AS62" s="14">
        <v>0</v>
      </c>
      <c r="AT62" s="14">
        <v>16.749223464375099</v>
      </c>
      <c r="AU62" s="14">
        <v>17.418614705109</v>
      </c>
      <c r="AV62" s="14">
        <v>0</v>
      </c>
      <c r="AW62" s="14">
        <v>0</v>
      </c>
      <c r="AX62" s="14">
        <v>0</v>
      </c>
      <c r="AY62" s="14">
        <v>0</v>
      </c>
      <c r="AZ62" s="14">
        <v>4.0909090909090899</v>
      </c>
      <c r="BA62" s="14">
        <v>0</v>
      </c>
      <c r="BB62" s="14">
        <v>17.5231676495366</v>
      </c>
      <c r="BC62" s="14">
        <v>12.746555871419201</v>
      </c>
      <c r="BD62" s="14">
        <v>10.199999999999999</v>
      </c>
      <c r="BE62" s="14">
        <v>0</v>
      </c>
      <c r="BF62" s="14">
        <v>10.554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M62" s="4">
        <v>1000</v>
      </c>
      <c r="BO62" s="14">
        <v>0</v>
      </c>
      <c r="BP62" s="14">
        <v>0</v>
      </c>
      <c r="BQ62" s="14">
        <v>0</v>
      </c>
      <c r="BR62" s="14">
        <v>0</v>
      </c>
      <c r="BS62" s="14">
        <v>0</v>
      </c>
      <c r="BT62" s="14">
        <v>0</v>
      </c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59"/>
      <c r="CG62" s="61"/>
    </row>
    <row r="63" spans="1:85" ht="15" customHeight="1" x14ac:dyDescent="0.2">
      <c r="A63" s="70"/>
      <c r="B63" s="81"/>
      <c r="C63" s="13" t="s">
        <v>61</v>
      </c>
      <c r="D63" s="68"/>
      <c r="E63" s="14">
        <v>9.4841437632135293</v>
      </c>
      <c r="F63" s="14">
        <v>9.4472644060744706</v>
      </c>
      <c r="G63" s="14">
        <v>0</v>
      </c>
      <c r="H63" s="14">
        <v>0</v>
      </c>
      <c r="I63" s="14">
        <v>0</v>
      </c>
      <c r="J63" s="14">
        <v>0</v>
      </c>
      <c r="K63" s="14">
        <v>9.4201790633608802</v>
      </c>
      <c r="L63" s="14">
        <v>6.5940000000000003</v>
      </c>
      <c r="M63" s="14">
        <v>0</v>
      </c>
      <c r="N63" s="14">
        <v>9.9398999999999997</v>
      </c>
      <c r="O63" s="14">
        <v>0</v>
      </c>
      <c r="P63" s="14">
        <v>0</v>
      </c>
      <c r="Q63" s="14">
        <v>0</v>
      </c>
      <c r="R63" s="14">
        <v>9.7883790737564293</v>
      </c>
      <c r="S63" s="14">
        <v>12.4849056603774</v>
      </c>
      <c r="T63" s="14">
        <v>12.472574123989199</v>
      </c>
      <c r="U63" s="14">
        <v>9.09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15.786306460834799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M63" s="4">
        <v>1000</v>
      </c>
      <c r="BO63" s="14">
        <v>0</v>
      </c>
      <c r="BP63" s="14">
        <v>0</v>
      </c>
      <c r="BQ63" s="14">
        <v>0</v>
      </c>
      <c r="BR63" s="14">
        <v>0</v>
      </c>
      <c r="BS63" s="14">
        <v>0</v>
      </c>
      <c r="BT63" s="14">
        <v>0</v>
      </c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59"/>
      <c r="CG63" s="61"/>
    </row>
    <row r="64" spans="1:85" ht="15" customHeight="1" x14ac:dyDescent="0.3">
      <c r="A64" s="69">
        <v>12</v>
      </c>
      <c r="B64" s="79" t="s">
        <v>167</v>
      </c>
      <c r="C64" s="68" t="s">
        <v>62</v>
      </c>
      <c r="D64" s="13" t="s">
        <v>5</v>
      </c>
      <c r="E64" s="14">
        <v>15.592969999999999</v>
      </c>
      <c r="F64" s="14">
        <v>15.686500000000001</v>
      </c>
      <c r="G64" s="14">
        <v>15.624320000000001</v>
      </c>
      <c r="H64" s="14">
        <v>14.628780000000001</v>
      </c>
      <c r="I64" s="14">
        <v>14.48541</v>
      </c>
      <c r="J64" s="14">
        <v>14.717790000000001</v>
      </c>
      <c r="K64" s="14">
        <v>14.72711</v>
      </c>
      <c r="L64" s="14">
        <v>14.743550000000001</v>
      </c>
      <c r="M64" s="14">
        <v>15.020709999999999</v>
      </c>
      <c r="N64" s="14">
        <v>14.88879</v>
      </c>
      <c r="O64" s="14">
        <v>15.08296</v>
      </c>
      <c r="P64" s="14">
        <v>15.136150000000001</v>
      </c>
      <c r="Q64" s="14">
        <v>14.751300000000001</v>
      </c>
      <c r="R64" s="14">
        <v>15.0686</v>
      </c>
      <c r="S64" s="14">
        <v>14.679880000000001</v>
      </c>
      <c r="T64" s="14">
        <v>14.498760000000001</v>
      </c>
      <c r="U64" s="14">
        <v>14.292450000000001</v>
      </c>
      <c r="V64" s="14">
        <v>14.67</v>
      </c>
      <c r="W64" s="14">
        <v>14.36</v>
      </c>
      <c r="X64" s="14">
        <v>14.2</v>
      </c>
      <c r="Y64" s="14">
        <v>14.19</v>
      </c>
      <c r="Z64" s="14">
        <v>14.07</v>
      </c>
      <c r="AA64" s="14">
        <v>14.07</v>
      </c>
      <c r="AB64" s="14">
        <v>13.97</v>
      </c>
      <c r="AC64" s="14">
        <v>14.16</v>
      </c>
      <c r="AD64" s="14">
        <v>14.46</v>
      </c>
      <c r="AE64" s="14">
        <v>14.49</v>
      </c>
      <c r="AF64" s="14">
        <v>14.29</v>
      </c>
      <c r="AG64" s="14">
        <v>14.26</v>
      </c>
      <c r="AH64" s="14">
        <v>13.93</v>
      </c>
      <c r="AI64" s="14">
        <v>13.39</v>
      </c>
      <c r="AJ64" s="14">
        <v>13.35</v>
      </c>
      <c r="AK64" s="14">
        <v>12.27</v>
      </c>
      <c r="AL64" s="17">
        <v>12.3</v>
      </c>
      <c r="AM64" s="17">
        <v>12.21</v>
      </c>
      <c r="AN64" s="18">
        <v>11.96</v>
      </c>
      <c r="AO64" s="14">
        <v>11.92</v>
      </c>
      <c r="AP64" s="14">
        <v>11.99</v>
      </c>
      <c r="AQ64" s="14">
        <v>12.89</v>
      </c>
      <c r="AR64" s="14">
        <v>12.72</v>
      </c>
      <c r="AS64" s="14">
        <v>12.73</v>
      </c>
      <c r="AT64" s="14">
        <v>11.92</v>
      </c>
      <c r="AU64" s="14">
        <v>12.02</v>
      </c>
      <c r="AV64" s="14">
        <v>11.15</v>
      </c>
      <c r="AW64" s="14">
        <v>11.39</v>
      </c>
      <c r="AX64" s="14">
        <v>11.51</v>
      </c>
      <c r="AY64" s="14">
        <v>11.63</v>
      </c>
      <c r="AZ64" s="14">
        <v>11.83</v>
      </c>
      <c r="BA64" s="14">
        <v>11.93</v>
      </c>
      <c r="BB64" s="14">
        <v>12.07</v>
      </c>
      <c r="BC64" s="14">
        <v>12.05</v>
      </c>
      <c r="BD64" s="14">
        <v>11.89</v>
      </c>
      <c r="BE64" s="14">
        <v>11.56</v>
      </c>
      <c r="BF64" s="14">
        <v>11.8</v>
      </c>
      <c r="BG64" s="14">
        <v>11.59</v>
      </c>
      <c r="BH64" s="14">
        <v>11.599130000000001</v>
      </c>
      <c r="BI64" s="14">
        <v>11.6</v>
      </c>
      <c r="BJ64" s="13">
        <v>11.61</v>
      </c>
      <c r="BK64" s="36">
        <f>BN64/BM64</f>
        <v>13.241530000000001</v>
      </c>
      <c r="BL64" s="37">
        <f>BK64/BJ64-1</f>
        <v>0.14052799310938857</v>
      </c>
      <c r="BM64" s="4">
        <v>1000</v>
      </c>
      <c r="BN64" s="41">
        <v>13241.53</v>
      </c>
      <c r="BO64" s="42">
        <v>13.35</v>
      </c>
      <c r="BP64" s="14">
        <v>13.32</v>
      </c>
      <c r="BQ64" s="14">
        <v>12.9</v>
      </c>
      <c r="BR64" s="14">
        <v>13.01</v>
      </c>
      <c r="BS64" s="13">
        <v>12.6</v>
      </c>
      <c r="BT64" s="13">
        <v>12.18</v>
      </c>
      <c r="BU64" s="13">
        <v>12</v>
      </c>
      <c r="BV64" s="13">
        <v>11.96</v>
      </c>
      <c r="BW64" s="13">
        <v>11.86</v>
      </c>
      <c r="BX64" s="13">
        <v>11.62</v>
      </c>
      <c r="BY64" s="13">
        <v>11.27</v>
      </c>
      <c r="BZ64" s="13">
        <v>10.54</v>
      </c>
      <c r="CA64" s="13">
        <v>10.54</v>
      </c>
      <c r="CB64" s="13">
        <v>10.51</v>
      </c>
      <c r="CC64" s="13">
        <v>10.82</v>
      </c>
      <c r="CD64" s="13">
        <v>10.37</v>
      </c>
      <c r="CE64" s="13">
        <v>10.17</v>
      </c>
      <c r="CF64" s="59">
        <v>10.14</v>
      </c>
      <c r="CG64" s="61">
        <f>70000/7.0965/1000</f>
        <v>9.8640174734023827</v>
      </c>
    </row>
    <row r="65" spans="1:85" ht="15" customHeight="1" x14ac:dyDescent="0.2">
      <c r="A65" s="71"/>
      <c r="B65" s="81"/>
      <c r="C65" s="68"/>
      <c r="D65" s="13" t="s">
        <v>6</v>
      </c>
      <c r="E65" s="14">
        <v>13.5578093655775</v>
      </c>
      <c r="F65" s="14">
        <v>13.488358778626001</v>
      </c>
      <c r="G65" s="14">
        <v>12.855727954711201</v>
      </c>
      <c r="H65" s="14">
        <v>13.0327552380952</v>
      </c>
      <c r="I65" s="14">
        <v>13.1758391812866</v>
      </c>
      <c r="J65" s="14">
        <v>13.0528434782609</v>
      </c>
      <c r="K65" s="14">
        <v>13.0195024875622</v>
      </c>
      <c r="L65" s="14">
        <v>12.9268631889764</v>
      </c>
      <c r="M65" s="14">
        <v>12.94947083834</v>
      </c>
      <c r="N65" s="14">
        <v>13.005238547604</v>
      </c>
      <c r="O65" s="14">
        <v>13.196434575511301</v>
      </c>
      <c r="P65" s="14">
        <v>13.3084489395426</v>
      </c>
      <c r="Q65" s="14">
        <v>13.4511303405153</v>
      </c>
      <c r="R65" s="14">
        <v>13.496358381502899</v>
      </c>
      <c r="S65" s="14">
        <v>13.1819685623003</v>
      </c>
      <c r="T65" s="14">
        <v>13.7991670208245</v>
      </c>
      <c r="U65" s="14">
        <v>13.685468084777</v>
      </c>
      <c r="V65" s="14">
        <v>13.805506968641099</v>
      </c>
      <c r="W65" s="14">
        <v>13.677491882116</v>
      </c>
      <c r="X65" s="14">
        <v>13.5274219440353</v>
      </c>
      <c r="Y65" s="14">
        <v>13.9337161758625</v>
      </c>
      <c r="Z65" s="14">
        <v>12.8081907894737</v>
      </c>
      <c r="AA65" s="14">
        <v>13.123192690137101</v>
      </c>
      <c r="AB65" s="14">
        <v>12.4255925256178</v>
      </c>
      <c r="AC65" s="14">
        <v>12.8099309269162</v>
      </c>
      <c r="AD65" s="14">
        <v>12.602348615917</v>
      </c>
      <c r="AE65" s="14">
        <v>12.2670384352146</v>
      </c>
      <c r="AF65" s="14">
        <v>12.871587982832599</v>
      </c>
      <c r="AG65" s="14">
        <v>14.3429756706176</v>
      </c>
      <c r="AH65" s="14">
        <v>13.106972970664801</v>
      </c>
      <c r="AI65" s="14">
        <v>14.6326347720575</v>
      </c>
      <c r="AJ65" s="14">
        <v>12.0162046237088</v>
      </c>
      <c r="AK65" s="14">
        <v>12.706328942924699</v>
      </c>
      <c r="AL65" s="23">
        <v>11.983089684625501</v>
      </c>
      <c r="AM65" s="17">
        <v>11.3598208360982</v>
      </c>
      <c r="AN65" s="18">
        <v>11.442999853092401</v>
      </c>
      <c r="AO65" s="14">
        <v>10.4875899427637</v>
      </c>
      <c r="AP65" s="14">
        <v>11.7373843612335</v>
      </c>
      <c r="AQ65" s="14">
        <v>10.9717927357547</v>
      </c>
      <c r="AR65" s="14">
        <v>10.7105185577493</v>
      </c>
      <c r="AS65" s="14">
        <v>11.766365008576299</v>
      </c>
      <c r="AT65" s="14">
        <v>10.662917355371899</v>
      </c>
      <c r="AU65" s="14">
        <v>11.671210166591701</v>
      </c>
      <c r="AV65" s="14">
        <v>12.5810447761194</v>
      </c>
      <c r="AW65" s="14">
        <v>10.3491239316239</v>
      </c>
      <c r="AX65" s="14">
        <v>11.637665310233601</v>
      </c>
      <c r="AY65" s="14">
        <v>11.499716160660499</v>
      </c>
      <c r="AZ65" s="14">
        <v>11.665035622659801</v>
      </c>
      <c r="BA65" s="14">
        <v>13.9311536538462</v>
      </c>
      <c r="BB65" s="14">
        <v>11.697210338887</v>
      </c>
      <c r="BC65" s="14">
        <v>11.9137706249912</v>
      </c>
      <c r="BD65" s="14">
        <v>11.539295122367299</v>
      </c>
      <c r="BE65" s="14">
        <v>11.562891136847901</v>
      </c>
      <c r="BF65" s="14">
        <v>11.573404269599999</v>
      </c>
      <c r="BG65" s="14">
        <v>0</v>
      </c>
      <c r="BH65" s="14">
        <v>0</v>
      </c>
      <c r="BI65" s="14">
        <v>0</v>
      </c>
      <c r="BJ65" s="14">
        <v>0</v>
      </c>
      <c r="BK65" s="14">
        <v>0</v>
      </c>
      <c r="BM65" s="4">
        <v>1000</v>
      </c>
      <c r="BO65" s="14">
        <v>0</v>
      </c>
      <c r="BP65" s="14">
        <v>0</v>
      </c>
      <c r="BQ65" s="14">
        <v>0</v>
      </c>
      <c r="BR65" s="14">
        <v>0</v>
      </c>
      <c r="BS65" s="14">
        <v>0</v>
      </c>
      <c r="BT65" s="14">
        <v>0</v>
      </c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59"/>
      <c r="CG65" s="61"/>
    </row>
    <row r="66" spans="1:85" ht="15" customHeight="1" x14ac:dyDescent="0.2">
      <c r="A66" s="71"/>
      <c r="B66" s="79" t="s">
        <v>63</v>
      </c>
      <c r="C66" s="13" t="s">
        <v>64</v>
      </c>
      <c r="D66" s="68" t="s">
        <v>6</v>
      </c>
      <c r="E66" s="14">
        <v>6.3724874141035501</v>
      </c>
      <c r="F66" s="14">
        <v>6.61935195684294</v>
      </c>
      <c r="G66" s="14">
        <v>6.5595015356373798</v>
      </c>
      <c r="H66" s="14">
        <v>7.4013006686168001</v>
      </c>
      <c r="I66" s="14">
        <v>6.7028983836380798</v>
      </c>
      <c r="J66" s="14">
        <v>6.4701114488348503</v>
      </c>
      <c r="K66" s="14">
        <v>7.5941604797258702</v>
      </c>
      <c r="L66" s="14">
        <v>7.2800151257326498</v>
      </c>
      <c r="M66" s="14">
        <v>7.0135321734327496</v>
      </c>
      <c r="N66" s="14">
        <v>6.77699079226955</v>
      </c>
      <c r="O66" s="14">
        <v>6.9187997618870396</v>
      </c>
      <c r="P66" s="14">
        <v>6.9326413572036003</v>
      </c>
      <c r="Q66" s="14">
        <v>7.2803563270899998</v>
      </c>
      <c r="R66" s="14">
        <v>7.6662690282928301</v>
      </c>
      <c r="S66" s="14">
        <v>6.49640315896474</v>
      </c>
      <c r="T66" s="14">
        <v>4.0015906892720396</v>
      </c>
      <c r="U66" s="14">
        <v>7.0080808080808099</v>
      </c>
      <c r="V66" s="14">
        <v>7.1600279757543497</v>
      </c>
      <c r="W66" s="14">
        <v>7.5292561983471096</v>
      </c>
      <c r="X66" s="14">
        <v>7.2340425531914896</v>
      </c>
      <c r="Y66" s="14">
        <v>6.5882884534786301</v>
      </c>
      <c r="Z66" s="14">
        <v>7.20934175733231</v>
      </c>
      <c r="AA66" s="14">
        <v>7.1189495365602502</v>
      </c>
      <c r="AB66" s="14">
        <v>6.6288587378461301</v>
      </c>
      <c r="AC66" s="14">
        <v>5.8729878565376996</v>
      </c>
      <c r="AD66" s="14">
        <v>6.8580259026687598</v>
      </c>
      <c r="AE66" s="14">
        <v>7.4865045592705197</v>
      </c>
      <c r="AF66" s="14">
        <v>7.0787197975964604</v>
      </c>
      <c r="AG66" s="14">
        <v>6.2037334234310304</v>
      </c>
      <c r="AH66" s="14">
        <v>6.7179487179487198</v>
      </c>
      <c r="AI66" s="14">
        <v>6.8703236654056301</v>
      </c>
      <c r="AJ66" s="14">
        <v>6.5211433046201996</v>
      </c>
      <c r="AK66" s="14">
        <v>6.5905318249101299</v>
      </c>
      <c r="AL66" s="23">
        <v>6.6131578947368403</v>
      </c>
      <c r="AM66" s="17">
        <v>6.6983475516206896</v>
      </c>
      <c r="AN66" s="18">
        <v>4.9867519590246498</v>
      </c>
      <c r="AO66" s="14">
        <v>5.8128904197559699</v>
      </c>
      <c r="AP66" s="14">
        <v>0</v>
      </c>
      <c r="AQ66" s="14">
        <v>4.9003616775683003</v>
      </c>
      <c r="AR66" s="14">
        <v>5.5701246112888398</v>
      </c>
      <c r="AS66" s="14">
        <v>5.7522123893805297</v>
      </c>
      <c r="AT66" s="14">
        <v>0</v>
      </c>
      <c r="AU66" s="14">
        <v>5.4845920325992701</v>
      </c>
      <c r="AV66" s="14">
        <v>0</v>
      </c>
      <c r="AW66" s="14">
        <v>0</v>
      </c>
      <c r="AX66" s="14">
        <v>6.7510548523206797</v>
      </c>
      <c r="AY66" s="14">
        <v>0</v>
      </c>
      <c r="AZ66" s="14">
        <v>5.0023463162834396</v>
      </c>
      <c r="BA66" s="14">
        <v>6.66</v>
      </c>
      <c r="BB66" s="14">
        <v>6.0149922746781099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14">
        <v>0</v>
      </c>
      <c r="BJ66" s="14">
        <v>0</v>
      </c>
      <c r="BK66" s="14">
        <v>0</v>
      </c>
      <c r="BM66" s="4">
        <v>1000</v>
      </c>
      <c r="BO66" s="14">
        <v>0</v>
      </c>
      <c r="BP66" s="14">
        <v>0</v>
      </c>
      <c r="BQ66" s="14">
        <v>0</v>
      </c>
      <c r="BR66" s="14">
        <v>0</v>
      </c>
      <c r="BS66" s="14">
        <v>0</v>
      </c>
      <c r="BT66" s="14">
        <v>0</v>
      </c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59"/>
      <c r="CG66" s="61"/>
    </row>
    <row r="67" spans="1:85" ht="15" customHeight="1" x14ac:dyDescent="0.2">
      <c r="A67" s="71"/>
      <c r="B67" s="80"/>
      <c r="C67" s="13" t="s">
        <v>65</v>
      </c>
      <c r="D67" s="68"/>
      <c r="E67" s="14">
        <v>14.85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27</v>
      </c>
      <c r="S67" s="14">
        <v>18.112500000000001</v>
      </c>
      <c r="T67" s="14">
        <v>14.728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33</v>
      </c>
      <c r="AB67" s="14">
        <v>0</v>
      </c>
      <c r="AC67" s="14">
        <v>0</v>
      </c>
      <c r="AD67" s="14">
        <v>18.601190476190499</v>
      </c>
      <c r="AE67" s="14">
        <v>0</v>
      </c>
      <c r="AF67" s="14">
        <v>0</v>
      </c>
      <c r="AG67" s="14">
        <v>0</v>
      </c>
      <c r="AH67" s="14">
        <v>0</v>
      </c>
      <c r="AI67" s="14">
        <v>11.8759259259259</v>
      </c>
      <c r="AJ67" s="14">
        <v>0</v>
      </c>
      <c r="AK67" s="14">
        <v>6.5211433046201996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10.0793198529412</v>
      </c>
      <c r="BC67" s="14">
        <v>10.52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M67" s="4">
        <v>1000</v>
      </c>
      <c r="BO67" s="14">
        <v>0</v>
      </c>
      <c r="BP67" s="14">
        <v>0</v>
      </c>
      <c r="BQ67" s="14">
        <v>0</v>
      </c>
      <c r="BR67" s="14">
        <v>0</v>
      </c>
      <c r="BS67" s="14">
        <v>0</v>
      </c>
      <c r="BT67" s="14">
        <v>0</v>
      </c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59"/>
      <c r="CG67" s="61"/>
    </row>
    <row r="68" spans="1:85" ht="15" customHeight="1" x14ac:dyDescent="0.2">
      <c r="A68" s="70"/>
      <c r="B68" s="81"/>
      <c r="C68" s="13" t="s">
        <v>66</v>
      </c>
      <c r="D68" s="68"/>
      <c r="E68" s="14">
        <v>21.846153846153801</v>
      </c>
      <c r="F68" s="14">
        <v>102.258883248731</v>
      </c>
      <c r="G68" s="14">
        <v>19.431701030927801</v>
      </c>
      <c r="H68" s="14">
        <v>19.106403622251001</v>
      </c>
      <c r="I68" s="14">
        <v>15.5980329949239</v>
      </c>
      <c r="J68" s="14">
        <v>0</v>
      </c>
      <c r="K68" s="14">
        <v>13.436666666666699</v>
      </c>
      <c r="L68" s="14">
        <v>0</v>
      </c>
      <c r="M68" s="14">
        <v>0</v>
      </c>
      <c r="N68" s="14">
        <v>0</v>
      </c>
      <c r="O68" s="14">
        <v>17.2556547619048</v>
      </c>
      <c r="P68" s="14">
        <v>0</v>
      </c>
      <c r="Q68" s="14">
        <v>14.8811383928571</v>
      </c>
      <c r="R68" s="14">
        <v>18.140386571719201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18.451967592592599</v>
      </c>
      <c r="AC68" s="14">
        <v>0</v>
      </c>
      <c r="AD68" s="14">
        <v>0</v>
      </c>
      <c r="AE68" s="14">
        <v>19.199900793650801</v>
      </c>
      <c r="AF68" s="14">
        <v>18.51678875</v>
      </c>
      <c r="AG68" s="14">
        <v>16.90625</v>
      </c>
      <c r="AH68" s="14">
        <v>0</v>
      </c>
      <c r="AI68" s="14">
        <v>0</v>
      </c>
      <c r="AJ68" s="14">
        <v>0</v>
      </c>
      <c r="AK68" s="14">
        <v>6.5211433046201996</v>
      </c>
      <c r="AL68" s="14">
        <v>0</v>
      </c>
      <c r="AM68" s="17">
        <v>11.095833333333299</v>
      </c>
      <c r="AN68" s="18">
        <v>16.174632352941199</v>
      </c>
      <c r="AO68" s="14">
        <v>10.855687830687801</v>
      </c>
      <c r="AP68" s="14">
        <v>0</v>
      </c>
      <c r="AQ68" s="14">
        <v>15.254437564499501</v>
      </c>
      <c r="AR68" s="14">
        <v>10.6743706293706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11.47</v>
      </c>
      <c r="AZ68" s="14">
        <v>10.32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0</v>
      </c>
      <c r="BM68" s="4">
        <v>1000</v>
      </c>
      <c r="BO68" s="14">
        <v>0</v>
      </c>
      <c r="BP68" s="14">
        <v>0</v>
      </c>
      <c r="BQ68" s="14">
        <v>0</v>
      </c>
      <c r="BR68" s="14">
        <v>0</v>
      </c>
      <c r="BS68" s="14">
        <v>0</v>
      </c>
      <c r="BT68" s="14">
        <v>0</v>
      </c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59"/>
      <c r="CG68" s="61"/>
    </row>
    <row r="69" spans="1:85" ht="15" customHeight="1" x14ac:dyDescent="0.3">
      <c r="A69" s="69">
        <v>13</v>
      </c>
      <c r="B69" s="67" t="s">
        <v>168</v>
      </c>
      <c r="C69" s="68" t="s">
        <v>27</v>
      </c>
      <c r="D69" s="13" t="s">
        <v>5</v>
      </c>
      <c r="E69" s="14">
        <v>11.69472</v>
      </c>
      <c r="F69" s="14">
        <v>12.200609999999999</v>
      </c>
      <c r="G69" s="14">
        <v>12.730930000000001</v>
      </c>
      <c r="H69" s="14">
        <v>13.32522</v>
      </c>
      <c r="I69" s="14">
        <v>13.47143</v>
      </c>
      <c r="J69" s="14">
        <v>13.834720000000001</v>
      </c>
      <c r="K69" s="14">
        <v>13.2544</v>
      </c>
      <c r="L69" s="14">
        <v>13.626609999999999</v>
      </c>
      <c r="M69" s="14">
        <v>14.71726</v>
      </c>
      <c r="N69" s="14">
        <v>15.94153</v>
      </c>
      <c r="O69" s="14">
        <v>18.8537</v>
      </c>
      <c r="P69" s="14">
        <v>19.67699</v>
      </c>
      <c r="Q69" s="14">
        <v>20.59036</v>
      </c>
      <c r="R69" s="14">
        <v>20.14434</v>
      </c>
      <c r="S69" s="14">
        <v>19.099630000000001</v>
      </c>
      <c r="T69" s="14">
        <v>19.278569999999998</v>
      </c>
      <c r="U69" s="14">
        <v>18.847180000000002</v>
      </c>
      <c r="V69" s="14">
        <v>20.13</v>
      </c>
      <c r="W69" s="14">
        <v>19.649999999999999</v>
      </c>
      <c r="X69" s="14">
        <v>20.5</v>
      </c>
      <c r="Y69" s="14">
        <v>21.22</v>
      </c>
      <c r="Z69" s="14">
        <v>20.74</v>
      </c>
      <c r="AA69" s="14">
        <v>20.09</v>
      </c>
      <c r="AB69" s="14">
        <v>19.59</v>
      </c>
      <c r="AC69" s="14">
        <v>18.98</v>
      </c>
      <c r="AD69" s="14">
        <v>19.38</v>
      </c>
      <c r="AE69" s="14">
        <v>19.420000000000002</v>
      </c>
      <c r="AF69" s="14">
        <v>21.28</v>
      </c>
      <c r="AG69" s="14">
        <v>21.68</v>
      </c>
      <c r="AH69" s="14">
        <v>21.19</v>
      </c>
      <c r="AI69" s="14">
        <v>21.1</v>
      </c>
      <c r="AJ69" s="14">
        <v>21.03</v>
      </c>
      <c r="AK69" s="14">
        <v>21.3</v>
      </c>
      <c r="AL69" s="17">
        <v>21.63</v>
      </c>
      <c r="AM69" s="17">
        <v>23.43</v>
      </c>
      <c r="AN69" s="18">
        <v>23.48</v>
      </c>
      <c r="AO69" s="14">
        <v>24.42</v>
      </c>
      <c r="AP69" s="14">
        <v>24.55</v>
      </c>
      <c r="AQ69" s="14">
        <v>26.5</v>
      </c>
      <c r="AR69" s="14">
        <v>27.55</v>
      </c>
      <c r="AS69" s="14">
        <v>26.17</v>
      </c>
      <c r="AT69" s="14">
        <v>22.44</v>
      </c>
      <c r="AU69" s="14">
        <v>18.100000000000001</v>
      </c>
      <c r="AV69" s="14">
        <v>15</v>
      </c>
      <c r="AW69" s="14">
        <v>14.31</v>
      </c>
      <c r="AX69" s="14">
        <v>14.01</v>
      </c>
      <c r="AY69" s="14">
        <v>14.47</v>
      </c>
      <c r="AZ69" s="14">
        <v>15.17</v>
      </c>
      <c r="BA69" s="14">
        <v>14.83</v>
      </c>
      <c r="BB69" s="14">
        <v>14.86</v>
      </c>
      <c r="BC69" s="14">
        <v>14.67</v>
      </c>
      <c r="BD69" s="14">
        <v>14.33</v>
      </c>
      <c r="BE69" s="14">
        <v>12.64</v>
      </c>
      <c r="BF69" s="14">
        <v>12.35</v>
      </c>
      <c r="BG69" s="14">
        <v>12.21</v>
      </c>
      <c r="BH69" s="14">
        <v>12.14043</v>
      </c>
      <c r="BI69" s="14">
        <v>12.21</v>
      </c>
      <c r="BJ69" s="13">
        <v>20.28</v>
      </c>
      <c r="BK69" s="36">
        <f>BN69/BM69</f>
        <v>22.588480000000001</v>
      </c>
      <c r="BL69" s="37">
        <f>BK69/BJ69-1</f>
        <v>0.1138303747534517</v>
      </c>
      <c r="BM69" s="4">
        <v>1000</v>
      </c>
      <c r="BN69" s="41">
        <v>22588.48</v>
      </c>
      <c r="BO69" s="42">
        <v>20.8</v>
      </c>
      <c r="BP69" s="14">
        <v>18.03</v>
      </c>
      <c r="BQ69" s="14">
        <v>15.73</v>
      </c>
      <c r="BR69" s="14">
        <v>13.97</v>
      </c>
      <c r="BS69" s="13">
        <v>13.15</v>
      </c>
      <c r="BT69" s="13">
        <v>12.64</v>
      </c>
      <c r="BU69" s="13">
        <v>11.85</v>
      </c>
      <c r="BV69" s="13">
        <v>11.82</v>
      </c>
      <c r="BW69" s="13">
        <v>11.34</v>
      </c>
      <c r="BX69" s="13">
        <v>11.09</v>
      </c>
      <c r="BY69" s="13">
        <v>10.49</v>
      </c>
      <c r="BZ69" s="13">
        <v>9.93</v>
      </c>
      <c r="CA69" s="13">
        <v>9.89</v>
      </c>
      <c r="CB69" s="13">
        <v>10.01</v>
      </c>
      <c r="CC69" s="13">
        <v>9.39</v>
      </c>
      <c r="CD69" s="13">
        <v>8.7799999999999994</v>
      </c>
      <c r="CE69" s="13">
        <v>7.99</v>
      </c>
      <c r="CF69" s="59">
        <v>7.14</v>
      </c>
      <c r="CG69" s="61">
        <f>50000/7.0965/1000</f>
        <v>7.0457267667159869</v>
      </c>
    </row>
    <row r="70" spans="1:85" ht="15" customHeight="1" x14ac:dyDescent="0.2">
      <c r="A70" s="71"/>
      <c r="B70" s="67"/>
      <c r="C70" s="68"/>
      <c r="D70" s="13" t="s">
        <v>6</v>
      </c>
      <c r="E70" s="14">
        <v>9.7795102685623991</v>
      </c>
      <c r="F70" s="14">
        <v>9.8040614446018104</v>
      </c>
      <c r="G70" s="14">
        <v>10.596446929898899</v>
      </c>
      <c r="H70" s="14">
        <v>10.3499892742224</v>
      </c>
      <c r="I70" s="14">
        <v>11.2239131714785</v>
      </c>
      <c r="J70" s="14">
        <v>11.9952351801481</v>
      </c>
      <c r="K70" s="14">
        <v>11.8789916187519</v>
      </c>
      <c r="L70" s="14">
        <v>11.560860835448899</v>
      </c>
      <c r="M70" s="14">
        <v>11.9692778649922</v>
      </c>
      <c r="N70" s="14">
        <v>13.808179636179901</v>
      </c>
      <c r="O70" s="14">
        <v>14.6951090951748</v>
      </c>
      <c r="P70" s="14">
        <v>15.229470948965799</v>
      </c>
      <c r="Q70" s="14">
        <v>16.1729317798784</v>
      </c>
      <c r="R70" s="14">
        <v>18.297288414133099</v>
      </c>
      <c r="S70" s="14">
        <v>15.8452876621217</v>
      </c>
      <c r="T70" s="14">
        <v>17.4726446795271</v>
      </c>
      <c r="U70" s="14">
        <v>17.380024428159</v>
      </c>
      <c r="V70" s="14">
        <v>19.334903261470402</v>
      </c>
      <c r="W70" s="14">
        <v>19.470245922857899</v>
      </c>
      <c r="X70" s="14">
        <v>17.8603563303597</v>
      </c>
      <c r="Y70" s="14">
        <v>17.334944800965499</v>
      </c>
      <c r="Z70" s="15">
        <v>17.594889492051198</v>
      </c>
      <c r="AA70" s="14">
        <v>17.6358183148234</v>
      </c>
      <c r="AB70" s="14">
        <v>17.311778393351801</v>
      </c>
      <c r="AC70" s="14">
        <v>18.111923978130701</v>
      </c>
      <c r="AD70" s="14">
        <v>17.690810578128801</v>
      </c>
      <c r="AE70" s="14">
        <v>17.376693823418002</v>
      </c>
      <c r="AF70" s="14">
        <v>19.061994962216598</v>
      </c>
      <c r="AG70" s="14">
        <v>19.827693236715</v>
      </c>
      <c r="AH70" s="14">
        <v>20.156945582211801</v>
      </c>
      <c r="AI70" s="24">
        <v>20.863030087235199</v>
      </c>
      <c r="AJ70" s="24">
        <v>19.661526589498401</v>
      </c>
      <c r="AK70" s="24">
        <v>18.955895641107201</v>
      </c>
      <c r="AL70" s="17">
        <v>18.433232588699099</v>
      </c>
      <c r="AM70" s="17">
        <v>20.588399592252799</v>
      </c>
      <c r="AN70" s="24">
        <v>21.576931903217801</v>
      </c>
      <c r="AO70" s="14">
        <v>22.3479336492891</v>
      </c>
      <c r="AP70" s="14">
        <v>21.9605581947743</v>
      </c>
      <c r="AQ70" s="14">
        <v>21.0903871724677</v>
      </c>
      <c r="AR70" s="14">
        <v>23.3449124726477</v>
      </c>
      <c r="AS70" s="14">
        <v>20.242301342909599</v>
      </c>
      <c r="AT70" s="14">
        <v>16.670017104602401</v>
      </c>
      <c r="AU70" s="14">
        <v>18.0261673766196</v>
      </c>
      <c r="AV70" s="14">
        <v>13.1107925398278</v>
      </c>
      <c r="AW70" s="14">
        <v>14.9683144713402</v>
      </c>
      <c r="AX70" s="14">
        <v>16.563769414575901</v>
      </c>
      <c r="AY70" s="14">
        <v>17.621672415955</v>
      </c>
      <c r="AZ70" s="14">
        <v>14.491881214406099</v>
      </c>
      <c r="BA70" s="14">
        <v>13.2412847122302</v>
      </c>
      <c r="BB70" s="14">
        <v>12.5878401158828</v>
      </c>
      <c r="BC70" s="14">
        <v>13.7361790983466</v>
      </c>
      <c r="BD70" s="14">
        <v>13.6743492727158</v>
      </c>
      <c r="BE70" s="14">
        <v>11.296887693776201</v>
      </c>
      <c r="BF70" s="14">
        <v>11.711867496665199</v>
      </c>
      <c r="BG70" s="14">
        <v>0</v>
      </c>
      <c r="BH70" s="14">
        <v>0</v>
      </c>
      <c r="BI70" s="14">
        <v>0</v>
      </c>
      <c r="BJ70" s="14">
        <v>0</v>
      </c>
      <c r="BK70" s="14">
        <v>0</v>
      </c>
      <c r="BM70" s="4">
        <v>1000</v>
      </c>
      <c r="BO70" s="14">
        <v>0</v>
      </c>
      <c r="BP70" s="14">
        <v>0</v>
      </c>
      <c r="BQ70" s="14">
        <v>0</v>
      </c>
      <c r="BR70" s="14">
        <v>0</v>
      </c>
      <c r="BS70" s="14">
        <v>0</v>
      </c>
      <c r="BT70" s="14">
        <v>0</v>
      </c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59"/>
      <c r="CG70" s="61"/>
    </row>
    <row r="71" spans="1:85" ht="15" customHeight="1" x14ac:dyDescent="0.2">
      <c r="A71" s="71"/>
      <c r="B71" s="67" t="s">
        <v>67</v>
      </c>
      <c r="C71" s="13" t="s">
        <v>68</v>
      </c>
      <c r="D71" s="68" t="s">
        <v>6</v>
      </c>
      <c r="E71" s="14">
        <v>7.9047272727272704</v>
      </c>
      <c r="F71" s="14">
        <v>0</v>
      </c>
      <c r="G71" s="14">
        <v>0</v>
      </c>
      <c r="H71" s="14">
        <v>0</v>
      </c>
      <c r="I71" s="14">
        <v>5.0373333333333301</v>
      </c>
      <c r="J71" s="14">
        <v>9.3193442622950808</v>
      </c>
      <c r="K71" s="14">
        <v>0</v>
      </c>
      <c r="L71" s="14">
        <v>4.8345882352941203</v>
      </c>
      <c r="M71" s="14">
        <v>5.46875</v>
      </c>
      <c r="N71" s="14">
        <v>0</v>
      </c>
      <c r="O71" s="14">
        <v>6.6624999999999996</v>
      </c>
      <c r="P71" s="14">
        <v>10.146478873239399</v>
      </c>
      <c r="Q71" s="14">
        <v>0</v>
      </c>
      <c r="R71" s="14">
        <v>0</v>
      </c>
      <c r="S71" s="14">
        <v>12.8</v>
      </c>
      <c r="T71" s="14">
        <v>0</v>
      </c>
      <c r="U71" s="14">
        <v>6.4</v>
      </c>
      <c r="V71" s="14">
        <v>0</v>
      </c>
      <c r="W71" s="14">
        <v>0</v>
      </c>
      <c r="X71" s="14">
        <v>6.8848333333333303</v>
      </c>
      <c r="Y71" s="14">
        <v>0</v>
      </c>
      <c r="Z71" s="15">
        <v>0</v>
      </c>
      <c r="AA71" s="14">
        <v>25.1928571428571</v>
      </c>
      <c r="AB71" s="14">
        <v>0</v>
      </c>
      <c r="AC71" s="14">
        <v>12.84</v>
      </c>
      <c r="AD71" s="14">
        <v>0</v>
      </c>
      <c r="AE71" s="14">
        <v>0</v>
      </c>
      <c r="AF71" s="14">
        <v>12.0337142857143</v>
      </c>
      <c r="AG71" s="14">
        <v>6.35</v>
      </c>
      <c r="AH71" s="14">
        <v>0</v>
      </c>
      <c r="AI71" s="24">
        <v>7.8133749999999997</v>
      </c>
      <c r="AJ71" s="14">
        <v>0</v>
      </c>
      <c r="AK71" s="14">
        <v>0</v>
      </c>
      <c r="AL71" s="14">
        <v>0</v>
      </c>
      <c r="AM71" s="14">
        <v>0</v>
      </c>
      <c r="AN71" s="24">
        <v>7.7191111111111104</v>
      </c>
      <c r="AO71" s="14">
        <v>0</v>
      </c>
      <c r="AP71" s="14">
        <v>0</v>
      </c>
      <c r="AQ71" s="14">
        <v>0</v>
      </c>
      <c r="AR71" s="14">
        <v>0</v>
      </c>
      <c r="AS71" s="14">
        <v>15.07</v>
      </c>
      <c r="AT71" s="14">
        <v>0</v>
      </c>
      <c r="AU71" s="14">
        <v>8.7509999999999994</v>
      </c>
      <c r="AV71" s="14">
        <v>13.4157894736842</v>
      </c>
      <c r="AW71" s="14">
        <v>11.863157894736799</v>
      </c>
      <c r="AX71" s="14">
        <v>0</v>
      </c>
      <c r="AY71" s="14">
        <v>0</v>
      </c>
      <c r="AZ71" s="14">
        <v>0</v>
      </c>
      <c r="BA71" s="14">
        <v>6.3622501831501799</v>
      </c>
      <c r="BB71" s="14">
        <v>0</v>
      </c>
      <c r="BC71" s="14">
        <v>8.2691252173913092</v>
      </c>
      <c r="BD71" s="14">
        <v>12.444979999999999</v>
      </c>
      <c r="BE71" s="14">
        <v>8.9952879389313001</v>
      </c>
      <c r="BF71" s="14">
        <v>0</v>
      </c>
      <c r="BG71" s="14">
        <v>0</v>
      </c>
      <c r="BH71" s="14">
        <v>0</v>
      </c>
      <c r="BI71" s="14">
        <v>0</v>
      </c>
      <c r="BJ71" s="14">
        <v>0</v>
      </c>
      <c r="BK71" s="14">
        <v>0</v>
      </c>
      <c r="BM71" s="4">
        <v>1000</v>
      </c>
      <c r="BO71" s="14">
        <v>0</v>
      </c>
      <c r="BP71" s="14">
        <v>0</v>
      </c>
      <c r="BQ71" s="14">
        <v>0</v>
      </c>
      <c r="BR71" s="14">
        <v>0</v>
      </c>
      <c r="BS71" s="14">
        <v>0</v>
      </c>
      <c r="BT71" s="14">
        <v>0</v>
      </c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59"/>
      <c r="CG71" s="61"/>
    </row>
    <row r="72" spans="1:85" ht="15" customHeight="1" x14ac:dyDescent="0.2">
      <c r="A72" s="71"/>
      <c r="B72" s="67"/>
      <c r="C72" s="13" t="s">
        <v>69</v>
      </c>
      <c r="D72" s="68"/>
      <c r="E72" s="14">
        <v>6.1068524081976303</v>
      </c>
      <c r="F72" s="14">
        <v>6.1047224727004901</v>
      </c>
      <c r="G72" s="14">
        <v>6.2672709080031996</v>
      </c>
      <c r="H72" s="14">
        <v>6.4490246901272696</v>
      </c>
      <c r="I72" s="14">
        <v>6.8838288556410898</v>
      </c>
      <c r="J72" s="14">
        <v>6.4402429613402701</v>
      </c>
      <c r="K72" s="14">
        <v>7.02057226855288</v>
      </c>
      <c r="L72" s="14">
        <v>7.5579758351612796</v>
      </c>
      <c r="M72" s="14">
        <v>6.2965693118147499</v>
      </c>
      <c r="N72" s="14">
        <v>8.0999054068874692</v>
      </c>
      <c r="O72" s="14">
        <v>7.1500105156491998</v>
      </c>
      <c r="P72" s="14">
        <v>7.6461385836385798</v>
      </c>
      <c r="Q72" s="14">
        <v>8.0868140462730995</v>
      </c>
      <c r="R72" s="14">
        <v>8.8077238573350396</v>
      </c>
      <c r="S72" s="14">
        <v>8.5119043075996803</v>
      </c>
      <c r="T72" s="14">
        <v>10.2949284785436</v>
      </c>
      <c r="U72" s="14">
        <v>9.1197878773180694</v>
      </c>
      <c r="V72" s="14">
        <v>8.5091678939617097</v>
      </c>
      <c r="W72" s="14">
        <v>9.0666470933646508</v>
      </c>
      <c r="X72" s="14">
        <v>8.8480050664977803</v>
      </c>
      <c r="Y72" s="14">
        <v>8.5188464206666392</v>
      </c>
      <c r="Z72" s="15">
        <v>8.1588000550433506</v>
      </c>
      <c r="AA72" s="14">
        <v>9.5056942568354401</v>
      </c>
      <c r="AB72" s="14">
        <v>8.9131250837913907</v>
      </c>
      <c r="AC72" s="14">
        <v>8.6975192075644099</v>
      </c>
      <c r="AD72" s="14">
        <v>8.3350221809921408</v>
      </c>
      <c r="AE72" s="14">
        <v>8.8979828246632895</v>
      </c>
      <c r="AF72" s="14">
        <v>9.32852796886562</v>
      </c>
      <c r="AG72" s="14">
        <v>8.5067850794979591</v>
      </c>
      <c r="AH72" s="14">
        <v>8.5000532865990106</v>
      </c>
      <c r="AI72" s="24">
        <v>7.1060662177328799</v>
      </c>
      <c r="AJ72" s="24">
        <v>7.14691629617095</v>
      </c>
      <c r="AK72" s="24">
        <v>8.3252525252525196</v>
      </c>
      <c r="AL72" s="17">
        <v>8.72810550422491</v>
      </c>
      <c r="AM72" s="17">
        <v>9.0563181228583005</v>
      </c>
      <c r="AN72" s="24">
        <v>11.5025223214286</v>
      </c>
      <c r="AO72" s="14">
        <v>8.7318100224382906</v>
      </c>
      <c r="AP72" s="14">
        <v>9.8997128794093499</v>
      </c>
      <c r="AQ72" s="14">
        <v>9.4445466198517494</v>
      </c>
      <c r="AR72" s="14">
        <v>8.5818385941231394</v>
      </c>
      <c r="AS72" s="14">
        <v>6.9697129867358303</v>
      </c>
      <c r="AT72" s="14">
        <v>10.138456412431101</v>
      </c>
      <c r="AU72" s="14">
        <v>10.1329948174566</v>
      </c>
      <c r="AV72" s="14">
        <v>10.307792634569701</v>
      </c>
      <c r="AW72" s="14">
        <v>6.9063247104194998</v>
      </c>
      <c r="AX72" s="14">
        <v>5.5</v>
      </c>
      <c r="AY72" s="14">
        <v>7.5703520079325699</v>
      </c>
      <c r="AZ72" s="14">
        <v>5.7904208194905902</v>
      </c>
      <c r="BA72" s="14">
        <v>6.0347526948329104</v>
      </c>
      <c r="BB72" s="14">
        <v>8.7992878048780501</v>
      </c>
      <c r="BC72" s="14">
        <v>6.8215861767279096</v>
      </c>
      <c r="BD72" s="14">
        <v>9.6523180654898599</v>
      </c>
      <c r="BE72" s="14">
        <v>6.88036096499241</v>
      </c>
      <c r="BF72" s="14">
        <v>6.4884482096254104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M72" s="4">
        <v>1000</v>
      </c>
      <c r="BO72" s="14">
        <v>0</v>
      </c>
      <c r="BP72" s="14">
        <v>0</v>
      </c>
      <c r="BQ72" s="14">
        <v>0</v>
      </c>
      <c r="BR72" s="14">
        <v>0</v>
      </c>
      <c r="BS72" s="14">
        <v>0</v>
      </c>
      <c r="BT72" s="14">
        <v>0</v>
      </c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59"/>
      <c r="CG72" s="61"/>
    </row>
    <row r="73" spans="1:85" ht="15" customHeight="1" x14ac:dyDescent="0.2">
      <c r="A73" s="71"/>
      <c r="B73" s="67"/>
      <c r="C73" s="13" t="s">
        <v>70</v>
      </c>
      <c r="D73" s="68"/>
      <c r="E73" s="14">
        <v>6.8573110485248598</v>
      </c>
      <c r="F73" s="14">
        <v>7.3008406327913002</v>
      </c>
      <c r="G73" s="14">
        <v>7.3258070594146503</v>
      </c>
      <c r="H73" s="14">
        <v>7.3457987942727998</v>
      </c>
      <c r="I73" s="14">
        <v>9.2964996480450495</v>
      </c>
      <c r="J73" s="14">
        <v>5.5873786407767003</v>
      </c>
      <c r="K73" s="14">
        <v>9.98525894799422</v>
      </c>
      <c r="L73" s="14">
        <v>9.0381343644272594</v>
      </c>
      <c r="M73" s="14">
        <v>7.5706876456876504</v>
      </c>
      <c r="N73" s="14">
        <v>7.8703460207612501</v>
      </c>
      <c r="O73" s="14">
        <v>7.14551461935367</v>
      </c>
      <c r="P73" s="14">
        <v>8.8543105653619794</v>
      </c>
      <c r="Q73" s="14">
        <v>8.2950585761489908</v>
      </c>
      <c r="R73" s="14">
        <v>9.1021540098013105</v>
      </c>
      <c r="S73" s="14">
        <v>8.5568705393441107</v>
      </c>
      <c r="T73" s="14">
        <v>7.8352434713194201</v>
      </c>
      <c r="U73" s="14">
        <v>11.3796037695788</v>
      </c>
      <c r="V73" s="14">
        <v>9.2594664681729792</v>
      </c>
      <c r="W73" s="14">
        <v>10.7501216263176</v>
      </c>
      <c r="X73" s="14">
        <v>9.28328644209566</v>
      </c>
      <c r="Y73" s="14">
        <v>8.4439567170273602</v>
      </c>
      <c r="Z73" s="15">
        <v>9.3466838931955198</v>
      </c>
      <c r="AA73" s="14">
        <v>12.442359056664801</v>
      </c>
      <c r="AB73" s="14">
        <v>8.4434049986259208</v>
      </c>
      <c r="AC73" s="14">
        <v>8.8661642025597498</v>
      </c>
      <c r="AD73" s="14">
        <v>8.3860445696988695</v>
      </c>
      <c r="AE73" s="14">
        <v>8.3011407051631902</v>
      </c>
      <c r="AF73" s="14">
        <v>8.5355469837356406</v>
      </c>
      <c r="AG73" s="14">
        <v>9.6735689031899295</v>
      </c>
      <c r="AH73" s="14">
        <v>10.471715234230899</v>
      </c>
      <c r="AI73" s="24">
        <v>8.2159662622077505</v>
      </c>
      <c r="AJ73" s="24">
        <v>8.5925897631779993</v>
      </c>
      <c r="AK73" s="24">
        <v>11.0675157072508</v>
      </c>
      <c r="AL73" s="17">
        <v>10.860651296124701</v>
      </c>
      <c r="AM73" s="17">
        <v>8.0119969040247696</v>
      </c>
      <c r="AN73" s="24">
        <v>7.9994857006410403</v>
      </c>
      <c r="AO73" s="14">
        <v>9.0468632637732291</v>
      </c>
      <c r="AP73" s="14">
        <v>9.8709677419354804</v>
      </c>
      <c r="AQ73" s="14">
        <v>9.4535678573184896</v>
      </c>
      <c r="AR73" s="14">
        <v>10.3238859705225</v>
      </c>
      <c r="AS73" s="14">
        <v>9.9277235411581994</v>
      </c>
      <c r="AT73" s="14">
        <v>9.7815653122443393</v>
      </c>
      <c r="AU73" s="14">
        <v>9.4172957670531101</v>
      </c>
      <c r="AV73" s="14">
        <v>7.5410180572851804</v>
      </c>
      <c r="AW73" s="14">
        <v>7.91483055293254</v>
      </c>
      <c r="AX73" s="14">
        <v>7.8120948101396097</v>
      </c>
      <c r="AY73" s="14">
        <v>6.8028953942732704</v>
      </c>
      <c r="AZ73" s="14">
        <v>5.4629777777777804</v>
      </c>
      <c r="BA73" s="14">
        <v>7.2481312300627998</v>
      </c>
      <c r="BB73" s="14">
        <v>6.9044220659105298</v>
      </c>
      <c r="BC73" s="14">
        <v>7.6646905562398802</v>
      </c>
      <c r="BD73" s="14">
        <v>7.3590179363179899</v>
      </c>
      <c r="BE73" s="14">
        <v>7.2412253830033197</v>
      </c>
      <c r="BF73" s="14">
        <v>5.0177393566698196</v>
      </c>
      <c r="BG73" s="14">
        <v>0</v>
      </c>
      <c r="BH73" s="14">
        <v>0</v>
      </c>
      <c r="BI73" s="14">
        <v>0</v>
      </c>
      <c r="BJ73" s="14">
        <v>0</v>
      </c>
      <c r="BK73" s="14">
        <v>0</v>
      </c>
      <c r="BM73" s="4">
        <v>1000</v>
      </c>
      <c r="BO73" s="14">
        <v>0</v>
      </c>
      <c r="BP73" s="14">
        <v>0</v>
      </c>
      <c r="BQ73" s="14">
        <v>0</v>
      </c>
      <c r="BR73" s="14">
        <v>0</v>
      </c>
      <c r="BS73" s="14">
        <v>0</v>
      </c>
      <c r="BT73" s="14">
        <v>0</v>
      </c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59"/>
      <c r="CG73" s="61"/>
    </row>
    <row r="74" spans="1:85" ht="15" customHeight="1" x14ac:dyDescent="0.2">
      <c r="A74" s="71"/>
      <c r="B74" s="67"/>
      <c r="C74" s="13" t="s">
        <v>71</v>
      </c>
      <c r="D74" s="68"/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9.0974196945760895</v>
      </c>
      <c r="S74" s="14">
        <v>0</v>
      </c>
      <c r="T74" s="14">
        <v>8.3725541299117907</v>
      </c>
      <c r="U74" s="14">
        <v>10.7093663911846</v>
      </c>
      <c r="V74" s="14">
        <v>0</v>
      </c>
      <c r="W74" s="14">
        <v>9.4796296296296294</v>
      </c>
      <c r="X74" s="14">
        <v>0</v>
      </c>
      <c r="Y74" s="14">
        <v>8.0814438975833696</v>
      </c>
      <c r="Z74" s="15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24">
        <v>11.7535740604274</v>
      </c>
      <c r="AK74" s="24">
        <v>9.2225901819681901</v>
      </c>
      <c r="AL74" s="17">
        <v>9.5567939609236205</v>
      </c>
      <c r="AM74" s="17">
        <v>10.9327252922337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14.2885540971164</v>
      </c>
      <c r="AW74" s="14">
        <v>10.211323238973</v>
      </c>
      <c r="AX74" s="14">
        <v>0</v>
      </c>
      <c r="AY74" s="14">
        <v>0</v>
      </c>
      <c r="AZ74" s="14">
        <v>0</v>
      </c>
      <c r="BA74" s="14">
        <v>6.4327119240239199</v>
      </c>
      <c r="BB74" s="14">
        <v>7.4</v>
      </c>
      <c r="BC74" s="14">
        <v>0</v>
      </c>
      <c r="BD74" s="14">
        <v>9.9266000000000005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M74" s="4">
        <v>1000</v>
      </c>
      <c r="BO74" s="14">
        <v>0</v>
      </c>
      <c r="BP74" s="14">
        <v>0</v>
      </c>
      <c r="BQ74" s="14">
        <v>0</v>
      </c>
      <c r="BR74" s="14">
        <v>0</v>
      </c>
      <c r="BS74" s="14">
        <v>0</v>
      </c>
      <c r="BT74" s="14">
        <v>0</v>
      </c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59"/>
      <c r="CG74" s="61"/>
    </row>
    <row r="75" spans="1:85" ht="15" customHeight="1" x14ac:dyDescent="0.2">
      <c r="A75" s="71"/>
      <c r="B75" s="67"/>
      <c r="C75" s="13" t="s">
        <v>72</v>
      </c>
      <c r="D75" s="68"/>
      <c r="E75" s="14">
        <v>5.8696611806152399</v>
      </c>
      <c r="F75" s="14">
        <v>6.1914121897800003</v>
      </c>
      <c r="G75" s="14">
        <v>5.7437222508204098</v>
      </c>
      <c r="H75" s="14">
        <v>6.58594525824188</v>
      </c>
      <c r="I75" s="14">
        <v>6.6399642594695703</v>
      </c>
      <c r="J75" s="14">
        <v>6.4952067022806403</v>
      </c>
      <c r="K75" s="14">
        <v>8.1409347889838806</v>
      </c>
      <c r="L75" s="14">
        <v>7.6946987032799399</v>
      </c>
      <c r="M75" s="14">
        <v>8.8976721467979498</v>
      </c>
      <c r="N75" s="14">
        <v>7.1403192190051703</v>
      </c>
      <c r="O75" s="14">
        <v>7.1755031458111</v>
      </c>
      <c r="P75" s="14">
        <v>8.6858373214565603</v>
      </c>
      <c r="Q75" s="14">
        <v>7.7944018721946602</v>
      </c>
      <c r="R75" s="14">
        <v>8.7567718608963698</v>
      </c>
      <c r="S75" s="14">
        <v>9.3384827896461005</v>
      </c>
      <c r="T75" s="14">
        <v>9.4529683560338302</v>
      </c>
      <c r="U75" s="14">
        <v>11.815179512116099</v>
      </c>
      <c r="V75" s="14">
        <v>12.062561212853</v>
      </c>
      <c r="W75" s="14">
        <v>9.3513699612681105</v>
      </c>
      <c r="X75" s="14">
        <v>12.260959005475801</v>
      </c>
      <c r="Y75" s="14">
        <v>0</v>
      </c>
      <c r="Z75" s="15">
        <v>9.1141849430285298</v>
      </c>
      <c r="AA75" s="14">
        <v>10.2439099205031</v>
      </c>
      <c r="AB75" s="14">
        <v>9.5786367955193299</v>
      </c>
      <c r="AC75" s="14">
        <v>10.378410386876</v>
      </c>
      <c r="AD75" s="14">
        <v>9.9948589800725802</v>
      </c>
      <c r="AE75" s="14">
        <v>10.2490382414633</v>
      </c>
      <c r="AF75" s="14">
        <v>10.032408368148401</v>
      </c>
      <c r="AG75" s="14">
        <v>10.326157266414899</v>
      </c>
      <c r="AH75" s="14">
        <v>10.5208789785544</v>
      </c>
      <c r="AI75" s="24">
        <v>9.0921821566165999</v>
      </c>
      <c r="AJ75" s="14">
        <v>0</v>
      </c>
      <c r="AK75" s="14">
        <v>0</v>
      </c>
      <c r="AL75" s="14">
        <v>0</v>
      </c>
      <c r="AM75" s="14">
        <v>0</v>
      </c>
      <c r="AN75" s="24">
        <v>11.366790779171</v>
      </c>
      <c r="AO75" s="14">
        <v>9.2577005284483604</v>
      </c>
      <c r="AP75" s="14">
        <v>7.5735130402827497</v>
      </c>
      <c r="AQ75" s="14">
        <v>10.1408397359593</v>
      </c>
      <c r="AR75" s="14">
        <v>9.80808245105578</v>
      </c>
      <c r="AS75" s="14">
        <v>13.1</v>
      </c>
      <c r="AT75" s="14">
        <v>13.5713717241771</v>
      </c>
      <c r="AU75" s="14">
        <v>14.2600449414157</v>
      </c>
      <c r="AV75" s="14">
        <v>14.3280538647124</v>
      </c>
      <c r="AW75" s="14">
        <v>12.6594052511571</v>
      </c>
      <c r="AX75" s="14">
        <v>9.6868265193722998</v>
      </c>
      <c r="AY75" s="14">
        <v>9.6966360340612106</v>
      </c>
      <c r="AZ75" s="14">
        <v>9.7102803738317807</v>
      </c>
      <c r="BA75" s="14">
        <v>7.2455988617008602</v>
      </c>
      <c r="BB75" s="14">
        <v>9.9955786932376594</v>
      </c>
      <c r="BC75" s="14">
        <v>11.9571791885573</v>
      </c>
      <c r="BD75" s="14">
        <v>8.9358426573528806</v>
      </c>
      <c r="BE75" s="14">
        <v>8.9018633686714796</v>
      </c>
      <c r="BF75" s="14">
        <v>10.4538814327159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M75" s="4">
        <v>1000</v>
      </c>
      <c r="BO75" s="14">
        <v>0</v>
      </c>
      <c r="BP75" s="14">
        <v>0</v>
      </c>
      <c r="BQ75" s="14">
        <v>0</v>
      </c>
      <c r="BR75" s="14">
        <v>0</v>
      </c>
      <c r="BS75" s="14">
        <v>0</v>
      </c>
      <c r="BT75" s="14">
        <v>0</v>
      </c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59"/>
      <c r="CG75" s="61"/>
    </row>
    <row r="76" spans="1:85" ht="15" customHeight="1" x14ac:dyDescent="0.2">
      <c r="A76" s="71"/>
      <c r="B76" s="67"/>
      <c r="C76" s="13" t="s">
        <v>73</v>
      </c>
      <c r="D76" s="68"/>
      <c r="E76" s="14">
        <v>2.7483392516365899</v>
      </c>
      <c r="F76" s="14">
        <v>6.7735506453729997</v>
      </c>
      <c r="G76" s="14">
        <v>3.9071553861972999</v>
      </c>
      <c r="H76" s="14">
        <v>3.1957611668185999</v>
      </c>
      <c r="I76" s="14">
        <v>2.6598111935266302</v>
      </c>
      <c r="J76" s="14">
        <v>4.4278248788266303</v>
      </c>
      <c r="K76" s="14">
        <v>5.8311207495626798</v>
      </c>
      <c r="L76" s="14">
        <v>3.6106705118961799</v>
      </c>
      <c r="M76" s="14">
        <v>3.90806636155606</v>
      </c>
      <c r="N76" s="14">
        <v>0</v>
      </c>
      <c r="O76" s="14">
        <v>2.9510360176797001</v>
      </c>
      <c r="P76" s="14">
        <v>2.8037933868622398</v>
      </c>
      <c r="Q76" s="14">
        <v>5.6694210923975898</v>
      </c>
      <c r="R76" s="14">
        <v>4.4158806824070798</v>
      </c>
      <c r="S76" s="14">
        <v>5.6338485517599697</v>
      </c>
      <c r="T76" s="14">
        <v>3.6491902834008099</v>
      </c>
      <c r="U76" s="14">
        <v>3.6695673466312599</v>
      </c>
      <c r="V76" s="14">
        <v>4.0915074650826799</v>
      </c>
      <c r="W76" s="14">
        <v>4.9336907644413701</v>
      </c>
      <c r="X76" s="14">
        <v>9.6903935185185208</v>
      </c>
      <c r="Y76" s="14">
        <v>0</v>
      </c>
      <c r="Z76" s="15">
        <v>0</v>
      </c>
      <c r="AA76" s="14">
        <v>0</v>
      </c>
      <c r="AB76" s="14">
        <v>3.5630100921456802</v>
      </c>
      <c r="AC76" s="14">
        <v>0</v>
      </c>
      <c r="AD76" s="14">
        <v>5.5138226882745496</v>
      </c>
      <c r="AE76" s="14">
        <v>4.2748934905380001</v>
      </c>
      <c r="AF76" s="14">
        <v>4.0496097767560002</v>
      </c>
      <c r="AG76" s="14">
        <v>5.2684692811698799</v>
      </c>
      <c r="AH76" s="14">
        <v>4.5780867262495901</v>
      </c>
      <c r="AI76" s="24">
        <v>2.9761616241879998</v>
      </c>
      <c r="AJ76" s="24">
        <v>4.2899894625922004</v>
      </c>
      <c r="AK76" s="24">
        <v>4.7593808630394001</v>
      </c>
      <c r="AL76" s="17">
        <v>4.0115884040465</v>
      </c>
      <c r="AM76" s="17">
        <v>2.8150926743159799</v>
      </c>
      <c r="AN76" s="14">
        <v>0</v>
      </c>
      <c r="AO76" s="14">
        <v>0</v>
      </c>
      <c r="AP76" s="14">
        <v>0</v>
      </c>
      <c r="AQ76" s="14">
        <v>5.2671999999999999</v>
      </c>
      <c r="AR76" s="14">
        <v>3.6365554839087899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2.6126126126126099</v>
      </c>
      <c r="BB76" s="14">
        <v>0</v>
      </c>
      <c r="BC76" s="14">
        <v>2.9907409999999999</v>
      </c>
      <c r="BD76" s="14">
        <v>3.8905660377358502</v>
      </c>
      <c r="BE76" s="14">
        <v>2.6058664520426298</v>
      </c>
      <c r="BF76" s="14">
        <v>3.8905660377358502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M76" s="4">
        <v>1000</v>
      </c>
      <c r="BO76" s="14">
        <v>0</v>
      </c>
      <c r="BP76" s="14">
        <v>0</v>
      </c>
      <c r="BQ76" s="14">
        <v>0</v>
      </c>
      <c r="BR76" s="14">
        <v>0</v>
      </c>
      <c r="BS76" s="14">
        <v>0</v>
      </c>
      <c r="BT76" s="14">
        <v>0</v>
      </c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59"/>
      <c r="CG76" s="61"/>
    </row>
    <row r="77" spans="1:85" ht="15" customHeight="1" x14ac:dyDescent="0.2">
      <c r="A77" s="71"/>
      <c r="B77" s="67"/>
      <c r="C77" s="13" t="s">
        <v>48</v>
      </c>
      <c r="D77" s="68"/>
      <c r="E77" s="14">
        <v>9.7080000000000002</v>
      </c>
      <c r="F77" s="14">
        <v>10.851839999999999</v>
      </c>
      <c r="G77" s="14">
        <v>0</v>
      </c>
      <c r="H77" s="14">
        <v>16.0924781040701</v>
      </c>
      <c r="I77" s="14">
        <v>24.697888888888901</v>
      </c>
      <c r="J77" s="14">
        <v>0</v>
      </c>
      <c r="K77" s="14">
        <v>0</v>
      </c>
      <c r="L77" s="14">
        <v>19.87</v>
      </c>
      <c r="M77" s="14">
        <v>13.8891666666667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23.000714285714299</v>
      </c>
      <c r="U77" s="14">
        <v>37.5</v>
      </c>
      <c r="V77" s="14">
        <v>13.2</v>
      </c>
      <c r="W77" s="14">
        <v>0</v>
      </c>
      <c r="X77" s="14">
        <v>0</v>
      </c>
      <c r="Y77" s="14">
        <v>0</v>
      </c>
      <c r="Z77" s="15">
        <v>0</v>
      </c>
      <c r="AA77" s="14">
        <v>0</v>
      </c>
      <c r="AB77" s="14">
        <v>0</v>
      </c>
      <c r="AC77" s="14">
        <v>23.283333333333299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7">
        <v>23</v>
      </c>
      <c r="AN77" s="24">
        <v>29.45</v>
      </c>
      <c r="AO77" s="14">
        <v>0</v>
      </c>
      <c r="AP77" s="14">
        <v>0</v>
      </c>
      <c r="AQ77" s="14">
        <v>22</v>
      </c>
      <c r="AR77" s="14">
        <v>26.6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24.8888888888889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M77" s="4">
        <v>1000</v>
      </c>
      <c r="BO77" s="14">
        <v>0</v>
      </c>
      <c r="BP77" s="14">
        <v>0</v>
      </c>
      <c r="BQ77" s="14">
        <v>0</v>
      </c>
      <c r="BR77" s="14">
        <v>0</v>
      </c>
      <c r="BS77" s="14">
        <v>0</v>
      </c>
      <c r="BT77" s="14">
        <v>0</v>
      </c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59"/>
      <c r="CG77" s="61"/>
    </row>
    <row r="78" spans="1:85" ht="15" customHeight="1" x14ac:dyDescent="0.2">
      <c r="A78" s="70"/>
      <c r="B78" s="67"/>
      <c r="C78" s="13" t="s">
        <v>74</v>
      </c>
      <c r="D78" s="68"/>
      <c r="E78" s="14">
        <v>7.71</v>
      </c>
      <c r="F78" s="14">
        <v>10.162000000000001</v>
      </c>
      <c r="G78" s="14">
        <v>0</v>
      </c>
      <c r="H78" s="14">
        <v>0</v>
      </c>
      <c r="I78" s="14">
        <v>15.0385714285714</v>
      </c>
      <c r="J78" s="14">
        <v>4.5599999999999996</v>
      </c>
      <c r="K78" s="14">
        <v>6.0463333333333296</v>
      </c>
      <c r="L78" s="14">
        <v>0</v>
      </c>
      <c r="M78" s="14">
        <v>0</v>
      </c>
      <c r="N78" s="14">
        <v>10.547071129707099</v>
      </c>
      <c r="O78" s="14">
        <v>13.488745980707399</v>
      </c>
      <c r="P78" s="14">
        <v>0</v>
      </c>
      <c r="Q78" s="14">
        <v>14</v>
      </c>
      <c r="R78" s="14">
        <v>14.938000000000001</v>
      </c>
      <c r="S78" s="14">
        <v>0</v>
      </c>
      <c r="T78" s="14">
        <v>23.425999999999998</v>
      </c>
      <c r="U78" s="14">
        <v>0</v>
      </c>
      <c r="V78" s="14">
        <v>5.6405000000000003</v>
      </c>
      <c r="W78" s="14">
        <v>0</v>
      </c>
      <c r="X78" s="14">
        <v>0</v>
      </c>
      <c r="Y78" s="14">
        <v>28.092500000000001</v>
      </c>
      <c r="Z78" s="15">
        <v>0</v>
      </c>
      <c r="AA78" s="14">
        <v>11.4531764705882</v>
      </c>
      <c r="AB78" s="14">
        <v>21.3236666666667</v>
      </c>
      <c r="AC78" s="14">
        <v>28.939</v>
      </c>
      <c r="AD78" s="14">
        <v>20</v>
      </c>
      <c r="AE78" s="14">
        <v>28.852</v>
      </c>
      <c r="AF78" s="14">
        <v>28.436333333333302</v>
      </c>
      <c r="AG78" s="14">
        <v>13.5003921568627</v>
      </c>
      <c r="AH78" s="14">
        <v>29.8552610441767</v>
      </c>
      <c r="AI78" s="24">
        <v>17.637888888888899</v>
      </c>
      <c r="AJ78" s="24">
        <v>3.04259126700072</v>
      </c>
      <c r="AK78" s="24">
        <v>10.606999999999999</v>
      </c>
      <c r="AL78" s="17">
        <v>14.708206686930099</v>
      </c>
      <c r="AM78" s="17">
        <v>7.8869999999999996</v>
      </c>
      <c r="AN78" s="24">
        <v>13.868775510204101</v>
      </c>
      <c r="AO78" s="14">
        <v>0</v>
      </c>
      <c r="AP78" s="14">
        <v>0</v>
      </c>
      <c r="AQ78" s="14">
        <v>16.579999999999998</v>
      </c>
      <c r="AR78" s="14">
        <v>8.3224999999999998</v>
      </c>
      <c r="AS78" s="14">
        <v>0</v>
      </c>
      <c r="AT78" s="14">
        <v>24.725000000000001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9.7560975609756095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M78" s="4">
        <v>1000</v>
      </c>
      <c r="BO78" s="14">
        <v>0</v>
      </c>
      <c r="BP78" s="14">
        <v>0</v>
      </c>
      <c r="BQ78" s="14">
        <v>0</v>
      </c>
      <c r="BR78" s="14">
        <v>0</v>
      </c>
      <c r="BS78" s="14">
        <v>0</v>
      </c>
      <c r="BT78" s="14">
        <v>0</v>
      </c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59"/>
      <c r="CG78" s="61"/>
    </row>
    <row r="79" spans="1:85" ht="15" customHeight="1" x14ac:dyDescent="0.3">
      <c r="A79" s="69">
        <v>14</v>
      </c>
      <c r="B79" s="79" t="s">
        <v>169</v>
      </c>
      <c r="C79" s="68" t="s">
        <v>27</v>
      </c>
      <c r="D79" s="13" t="s">
        <v>5</v>
      </c>
      <c r="E79" s="14">
        <v>27.43</v>
      </c>
      <c r="F79" s="14">
        <v>28.32</v>
      </c>
      <c r="G79" s="14">
        <v>32.549999999999997</v>
      </c>
      <c r="H79" s="14">
        <v>32.590000000000003</v>
      </c>
      <c r="I79" s="14">
        <v>32.590000000000003</v>
      </c>
      <c r="J79" s="14">
        <v>33.119999999999997</v>
      </c>
      <c r="K79" s="14">
        <v>33.14</v>
      </c>
      <c r="L79" s="14">
        <v>33.51</v>
      </c>
      <c r="M79" s="14">
        <v>35.659999999999997</v>
      </c>
      <c r="N79" s="14">
        <v>37.6</v>
      </c>
      <c r="O79" s="14">
        <v>41.48</v>
      </c>
      <c r="P79" s="14">
        <v>42.38</v>
      </c>
      <c r="Q79" s="14">
        <v>45.33</v>
      </c>
      <c r="R79" s="14">
        <v>49.96</v>
      </c>
      <c r="S79" s="14">
        <v>49.72</v>
      </c>
      <c r="T79" s="14">
        <v>57.36</v>
      </c>
      <c r="U79" s="14">
        <v>57.8</v>
      </c>
      <c r="V79" s="14">
        <v>58.52</v>
      </c>
      <c r="W79" s="14">
        <v>58.19</v>
      </c>
      <c r="X79" s="14">
        <v>58.57</v>
      </c>
      <c r="Y79" s="14">
        <v>62.91</v>
      </c>
      <c r="Z79" s="14">
        <v>62.36</v>
      </c>
      <c r="AA79" s="14">
        <v>60</v>
      </c>
      <c r="AB79" s="14">
        <v>59.05</v>
      </c>
      <c r="AC79" s="14">
        <v>58.41</v>
      </c>
      <c r="AD79" s="14">
        <v>59.63</v>
      </c>
      <c r="AE79" s="14">
        <v>58.99</v>
      </c>
      <c r="AF79" s="14">
        <v>56.55</v>
      </c>
      <c r="AG79" s="14">
        <v>55.68</v>
      </c>
      <c r="AH79" s="14">
        <v>54.43</v>
      </c>
      <c r="AI79" s="14">
        <v>50.93</v>
      </c>
      <c r="AJ79" s="14">
        <v>49.32</v>
      </c>
      <c r="AK79" s="14">
        <v>45.85</v>
      </c>
      <c r="AL79" s="17">
        <v>45.25</v>
      </c>
      <c r="AM79" s="17">
        <v>43.3</v>
      </c>
      <c r="AN79" s="18">
        <v>42.7</v>
      </c>
      <c r="AO79" s="14">
        <v>35.19</v>
      </c>
      <c r="AP79" s="14">
        <v>32.49</v>
      </c>
      <c r="AQ79" s="14">
        <v>31.94</v>
      </c>
      <c r="AR79" s="14">
        <v>31.79</v>
      </c>
      <c r="AS79" s="14">
        <v>31.83</v>
      </c>
      <c r="AT79" s="14">
        <v>31.27</v>
      </c>
      <c r="AU79" s="14">
        <v>29.7</v>
      </c>
      <c r="AV79" s="14">
        <v>28.58</v>
      </c>
      <c r="AW79" s="14">
        <v>29.2</v>
      </c>
      <c r="AX79" s="14">
        <v>29.21</v>
      </c>
      <c r="AY79" s="14">
        <v>29.08</v>
      </c>
      <c r="AZ79" s="14">
        <v>29.58</v>
      </c>
      <c r="BA79" s="14">
        <v>30.58</v>
      </c>
      <c r="BB79" s="14">
        <v>34.04</v>
      </c>
      <c r="BC79" s="14">
        <v>34.75</v>
      </c>
      <c r="BD79" s="14">
        <v>35.83</v>
      </c>
      <c r="BE79" s="14">
        <v>33.9</v>
      </c>
      <c r="BF79" s="14">
        <v>36.18</v>
      </c>
      <c r="BG79" s="14">
        <v>37.090000000000003</v>
      </c>
      <c r="BH79" s="14">
        <v>36.730589999999999</v>
      </c>
      <c r="BI79" s="14">
        <v>37.880000000000003</v>
      </c>
      <c r="BJ79" s="13">
        <v>54.18</v>
      </c>
      <c r="BK79" s="36">
        <f>BN79/BM79</f>
        <v>63.091970000000003</v>
      </c>
      <c r="BL79" s="37">
        <f>BK79/BJ79-1</f>
        <v>0.16448818752307126</v>
      </c>
      <c r="BM79" s="4">
        <v>1000</v>
      </c>
      <c r="BN79" s="41">
        <v>63091.97</v>
      </c>
      <c r="BO79" s="42">
        <v>58.09</v>
      </c>
      <c r="BP79" s="14">
        <v>55.65</v>
      </c>
      <c r="BQ79" s="14">
        <v>53.48</v>
      </c>
      <c r="BR79" s="14">
        <v>50.78</v>
      </c>
      <c r="BS79" s="13">
        <v>48.02</v>
      </c>
      <c r="BT79" s="13">
        <v>43.4</v>
      </c>
      <c r="BU79" s="13">
        <v>42.46</v>
      </c>
      <c r="BV79" s="13">
        <v>41.88</v>
      </c>
      <c r="BW79" s="13">
        <v>41.5</v>
      </c>
      <c r="BX79" s="13">
        <v>39.96</v>
      </c>
      <c r="BY79" s="13">
        <v>38.380000000000003</v>
      </c>
      <c r="BZ79" s="13">
        <v>36.76</v>
      </c>
      <c r="CA79" s="13">
        <v>36.76</v>
      </c>
      <c r="CB79" s="13">
        <v>35.840000000000003</v>
      </c>
      <c r="CC79" s="13">
        <v>34.450000000000003</v>
      </c>
      <c r="CD79" s="13">
        <v>31.84</v>
      </c>
      <c r="CE79" s="13">
        <v>28.34</v>
      </c>
      <c r="CF79" s="59">
        <v>25.49</v>
      </c>
      <c r="CG79" s="61">
        <f>170000/7.0965/1000</f>
        <v>23.955471006834355</v>
      </c>
    </row>
    <row r="80" spans="1:85" ht="15" customHeight="1" x14ac:dyDescent="0.2">
      <c r="A80" s="71"/>
      <c r="B80" s="81"/>
      <c r="C80" s="68"/>
      <c r="D80" s="13" t="s">
        <v>6</v>
      </c>
      <c r="E80" s="14">
        <v>25.026933207213901</v>
      </c>
      <c r="F80" s="14">
        <v>24.4549275931358</v>
      </c>
      <c r="G80" s="14">
        <v>24.510310346854599</v>
      </c>
      <c r="H80" s="14">
        <v>25.116321745712298</v>
      </c>
      <c r="I80" s="14">
        <v>26.3404492710503</v>
      </c>
      <c r="J80" s="14">
        <v>27.545275857598899</v>
      </c>
      <c r="K80" s="14">
        <v>25.934128881912802</v>
      </c>
      <c r="L80" s="14">
        <v>26.2942835854215</v>
      </c>
      <c r="M80" s="14">
        <v>26.590908453715201</v>
      </c>
      <c r="N80" s="14">
        <v>28.173237288943199</v>
      </c>
      <c r="O80" s="14">
        <v>30.921091457562</v>
      </c>
      <c r="P80" s="14">
        <v>31.6034593759389</v>
      </c>
      <c r="Q80" s="14">
        <v>34.422988540425301</v>
      </c>
      <c r="R80" s="14">
        <v>35.729192546583903</v>
      </c>
      <c r="S80" s="14">
        <v>34.506988831049</v>
      </c>
      <c r="T80" s="14">
        <v>36.7079114972573</v>
      </c>
      <c r="U80" s="14">
        <v>44.605257876781103</v>
      </c>
      <c r="V80" s="14">
        <v>45.729509400705098</v>
      </c>
      <c r="W80" s="14">
        <v>55.579049939098702</v>
      </c>
      <c r="X80" s="14">
        <v>56.394853801169603</v>
      </c>
      <c r="Y80" s="14">
        <v>57.444162436548197</v>
      </c>
      <c r="Z80" s="14">
        <v>60.893999999999998</v>
      </c>
      <c r="AA80" s="14">
        <v>57.9247401717126</v>
      </c>
      <c r="AB80" s="14">
        <v>55.279297297297298</v>
      </c>
      <c r="AC80" s="14">
        <v>56.224400000000003</v>
      </c>
      <c r="AD80" s="14">
        <v>57.496412592532302</v>
      </c>
      <c r="AE80" s="14">
        <v>55.826560874089502</v>
      </c>
      <c r="AF80" s="14">
        <v>57.5</v>
      </c>
      <c r="AG80" s="14">
        <v>50.798135243890499</v>
      </c>
      <c r="AH80" s="14">
        <v>51.690385852090003</v>
      </c>
      <c r="AI80" s="45">
        <v>52.765654174884901</v>
      </c>
      <c r="AJ80" s="17">
        <v>51.743132530120498</v>
      </c>
      <c r="AK80" s="33">
        <v>48.265573770491798</v>
      </c>
      <c r="AL80" s="46">
        <v>46.294800000000002</v>
      </c>
      <c r="AM80" s="17">
        <v>44.323015075376901</v>
      </c>
      <c r="AN80" s="18">
        <v>44.9732188841202</v>
      </c>
      <c r="AO80" s="14">
        <v>47.221105527638201</v>
      </c>
      <c r="AP80" s="14">
        <v>0</v>
      </c>
      <c r="AQ80" s="14">
        <v>40.7125925925926</v>
      </c>
      <c r="AR80" s="14">
        <v>30.693658536585399</v>
      </c>
      <c r="AS80" s="14">
        <v>32.739130434782602</v>
      </c>
      <c r="AT80" s="14">
        <v>29.887204255319102</v>
      </c>
      <c r="AU80" s="14">
        <v>30.736131666666701</v>
      </c>
      <c r="AV80" s="14">
        <v>30.062972727272701</v>
      </c>
      <c r="AW80" s="14">
        <v>36.700000000000003</v>
      </c>
      <c r="AX80" s="14">
        <v>0</v>
      </c>
      <c r="AY80" s="14">
        <v>29.039647058823501</v>
      </c>
      <c r="AZ80" s="14">
        <v>38.317027027027002</v>
      </c>
      <c r="BA80" s="14">
        <v>0</v>
      </c>
      <c r="BB80" s="14">
        <v>29.5</v>
      </c>
      <c r="BC80" s="14">
        <v>31.9985074626866</v>
      </c>
      <c r="BD80" s="14">
        <v>30.913684210526299</v>
      </c>
      <c r="BE80" s="14">
        <v>32</v>
      </c>
      <c r="BF80" s="14">
        <v>39.2860266666667</v>
      </c>
      <c r="BG80" s="14">
        <v>0</v>
      </c>
      <c r="BH80" s="14">
        <v>0</v>
      </c>
      <c r="BI80" s="14">
        <v>0</v>
      </c>
      <c r="BJ80" s="14">
        <v>0</v>
      </c>
      <c r="BK80" s="14">
        <v>0</v>
      </c>
      <c r="BM80" s="4">
        <v>1000</v>
      </c>
      <c r="BO80" s="14">
        <v>0</v>
      </c>
      <c r="BP80" s="14">
        <v>0</v>
      </c>
      <c r="BQ80" s="14">
        <v>0</v>
      </c>
      <c r="BR80" s="14">
        <v>0</v>
      </c>
      <c r="BS80" s="14">
        <v>0</v>
      </c>
      <c r="BT80" s="14">
        <v>0</v>
      </c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59"/>
      <c r="CG80" s="61"/>
    </row>
    <row r="81" spans="1:85" ht="15" customHeight="1" x14ac:dyDescent="0.2">
      <c r="A81" s="71"/>
      <c r="B81" s="79" t="s">
        <v>75</v>
      </c>
      <c r="C81" s="13" t="s">
        <v>76</v>
      </c>
      <c r="D81" s="13" t="s">
        <v>6</v>
      </c>
      <c r="E81" s="14">
        <v>5.51426341801786</v>
      </c>
      <c r="F81" s="14">
        <v>5.8796358648210498</v>
      </c>
      <c r="G81" s="14">
        <v>7.9306015276893698</v>
      </c>
      <c r="H81" s="14">
        <v>5.3993841153073001</v>
      </c>
      <c r="I81" s="14">
        <v>7.9498973657201502</v>
      </c>
      <c r="J81" s="14">
        <v>8.4733379322238491</v>
      </c>
      <c r="K81" s="14">
        <v>8.3301782820097205</v>
      </c>
      <c r="L81" s="14">
        <v>8.9137829303559002</v>
      </c>
      <c r="M81" s="14">
        <v>10.449938860357101</v>
      </c>
      <c r="N81" s="14">
        <v>8.0153308018340201</v>
      </c>
      <c r="O81" s="14">
        <v>7.4657835561552002</v>
      </c>
      <c r="P81" s="14">
        <v>6.1323295396383699</v>
      </c>
      <c r="Q81" s="14">
        <v>7.970777162659</v>
      </c>
      <c r="R81" s="14">
        <v>9.41753381893861</v>
      </c>
      <c r="S81" s="14">
        <v>8.3461388455538206</v>
      </c>
      <c r="T81" s="14">
        <v>6.8513674457228397</v>
      </c>
      <c r="U81" s="14">
        <v>10.3716644975331</v>
      </c>
      <c r="V81" s="14">
        <v>13.8134724468642</v>
      </c>
      <c r="W81" s="14">
        <v>12.215169213222399</v>
      </c>
      <c r="X81" s="14">
        <v>10.4121087239781</v>
      </c>
      <c r="Y81" s="14">
        <v>8.0418727487244404</v>
      </c>
      <c r="Z81" s="14">
        <v>14.6214352800546</v>
      </c>
      <c r="AA81" s="14">
        <v>9.6266507319988008</v>
      </c>
      <c r="AB81" s="14">
        <v>6.5251959941905104</v>
      </c>
      <c r="AC81" s="14">
        <v>8.9787950913418406</v>
      </c>
      <c r="AD81" s="14">
        <v>18.363868924351301</v>
      </c>
      <c r="AE81" s="14">
        <v>10.223143644142301</v>
      </c>
      <c r="AF81" s="14">
        <v>7.0054676497390398</v>
      </c>
      <c r="AG81" s="14">
        <v>11.7646947591965</v>
      </c>
      <c r="AH81" s="14">
        <v>13.741220104872699</v>
      </c>
      <c r="AI81" s="45">
        <v>9.3794356826022707</v>
      </c>
      <c r="AJ81" s="17">
        <v>9.0574522380853892</v>
      </c>
      <c r="AK81" s="33">
        <v>10.159470287113299</v>
      </c>
      <c r="AL81" s="46">
        <v>8.3838338171608093</v>
      </c>
      <c r="AM81" s="17">
        <v>7.6401866977829602</v>
      </c>
      <c r="AN81" s="18">
        <v>8.8105334316617494</v>
      </c>
      <c r="AO81" s="14">
        <v>6.7051038894864998</v>
      </c>
      <c r="AP81" s="14">
        <v>9.7580310880829</v>
      </c>
      <c r="AQ81" s="14">
        <v>5.4207327367887901</v>
      </c>
      <c r="AR81" s="14">
        <v>7.0478414024739902</v>
      </c>
      <c r="AS81" s="14">
        <v>8.3315564202334595</v>
      </c>
      <c r="AT81" s="14">
        <v>8.9750944842557594</v>
      </c>
      <c r="AU81" s="14">
        <v>9.9719789842381807</v>
      </c>
      <c r="AV81" s="14">
        <v>5.0438971659475502</v>
      </c>
      <c r="AW81" s="14">
        <v>4.1430817610062904</v>
      </c>
      <c r="AX81" s="14">
        <v>0</v>
      </c>
      <c r="AY81" s="14">
        <v>6.76987061005544</v>
      </c>
      <c r="AZ81" s="14">
        <v>0</v>
      </c>
      <c r="BA81" s="14">
        <v>11.6839415095115</v>
      </c>
      <c r="BB81" s="14">
        <v>6.9484966555406302</v>
      </c>
      <c r="BC81" s="14">
        <v>14.714285714285699</v>
      </c>
      <c r="BD81" s="14">
        <v>5.9418216599190297</v>
      </c>
      <c r="BE81" s="14">
        <v>7.1276595744680904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M81" s="4">
        <v>1000</v>
      </c>
      <c r="BO81" s="14">
        <v>0</v>
      </c>
      <c r="BP81" s="14">
        <v>0</v>
      </c>
      <c r="BQ81" s="14">
        <v>0</v>
      </c>
      <c r="BR81" s="14">
        <v>0</v>
      </c>
      <c r="BS81" s="14">
        <v>0</v>
      </c>
      <c r="BT81" s="14">
        <v>0</v>
      </c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59"/>
      <c r="CG81" s="61"/>
    </row>
    <row r="82" spans="1:85" ht="15" customHeight="1" x14ac:dyDescent="0.2">
      <c r="A82" s="71"/>
      <c r="B82" s="80"/>
      <c r="C82" s="13" t="s">
        <v>77</v>
      </c>
      <c r="D82" s="13" t="s">
        <v>6</v>
      </c>
      <c r="E82" s="14">
        <v>3.6419859827385701</v>
      </c>
      <c r="F82" s="14">
        <v>3.4993089430894302</v>
      </c>
      <c r="G82" s="14">
        <v>3.7341784475589699</v>
      </c>
      <c r="H82" s="14">
        <v>3.4924261213841499</v>
      </c>
      <c r="I82" s="14">
        <v>3.4146337464751801</v>
      </c>
      <c r="J82" s="14">
        <v>3.82535852647319</v>
      </c>
      <c r="K82" s="14">
        <v>3.6207349016384498</v>
      </c>
      <c r="L82" s="14">
        <v>3.10204978842666</v>
      </c>
      <c r="M82" s="14">
        <v>3.3575434199849998</v>
      </c>
      <c r="N82" s="14">
        <v>3.2376527208521999</v>
      </c>
      <c r="O82" s="14">
        <v>3.5471597853233399</v>
      </c>
      <c r="P82" s="14">
        <v>3.6182506475393499</v>
      </c>
      <c r="Q82" s="14">
        <v>5.3315769929445302</v>
      </c>
      <c r="R82" s="14">
        <v>4.3745062291096897</v>
      </c>
      <c r="S82" s="14">
        <v>4.4242621609546804</v>
      </c>
      <c r="T82" s="14">
        <v>4.7662472694020597</v>
      </c>
      <c r="U82" s="14">
        <v>4.4434882762753798</v>
      </c>
      <c r="V82" s="14">
        <v>4.2973388621813102</v>
      </c>
      <c r="W82" s="14">
        <v>4.83074094881606</v>
      </c>
      <c r="X82" s="14">
        <v>4.8418270197390996</v>
      </c>
      <c r="Y82" s="14">
        <v>4.3930633013456797</v>
      </c>
      <c r="Z82" s="14">
        <v>4.6820789740128204</v>
      </c>
      <c r="AA82" s="14">
        <v>4.5653182865228104</v>
      </c>
      <c r="AB82" s="14">
        <v>4.0508122886889897</v>
      </c>
      <c r="AC82" s="14">
        <v>3.3863068684761699</v>
      </c>
      <c r="AD82" s="14">
        <v>3.3039337602851901</v>
      </c>
      <c r="AE82" s="14">
        <v>3.4127151195374301</v>
      </c>
      <c r="AF82" s="14">
        <v>5.0245960476392799</v>
      </c>
      <c r="AG82" s="14">
        <v>7.9181366992009297</v>
      </c>
      <c r="AH82" s="14">
        <v>7.7546829810900997</v>
      </c>
      <c r="AI82" s="45">
        <v>4.4536205443145302</v>
      </c>
      <c r="AJ82" s="17">
        <v>3.9943886843634999</v>
      </c>
      <c r="AK82" s="33">
        <v>3.5517771154250002</v>
      </c>
      <c r="AL82" s="46">
        <v>3.30237757225273</v>
      </c>
      <c r="AM82" s="17">
        <v>4.5126059282930697</v>
      </c>
      <c r="AN82" s="18">
        <v>3.9026555625392798</v>
      </c>
      <c r="AO82" s="14">
        <v>3.7008279928676102</v>
      </c>
      <c r="AP82" s="14">
        <v>5.5638286620835498</v>
      </c>
      <c r="AQ82" s="14">
        <v>4.4947131847118502</v>
      </c>
      <c r="AR82" s="14">
        <v>3.9919128275075799</v>
      </c>
      <c r="AS82" s="14">
        <v>1.5639172129253001</v>
      </c>
      <c r="AT82" s="14">
        <v>4.8535671053306997</v>
      </c>
      <c r="AU82" s="14">
        <v>12.3299554609371</v>
      </c>
      <c r="AV82" s="14">
        <v>7.3957069235137496</v>
      </c>
      <c r="AW82" s="14">
        <v>12.5090458752769</v>
      </c>
      <c r="AX82" s="14">
        <v>2.1262059973924399</v>
      </c>
      <c r="AY82" s="14">
        <v>4.4254403244258098</v>
      </c>
      <c r="AZ82" s="14">
        <v>0</v>
      </c>
      <c r="BA82" s="14">
        <v>1.76071737905543</v>
      </c>
      <c r="BB82" s="14">
        <v>2.9865861233928199</v>
      </c>
      <c r="BC82" s="14">
        <v>0</v>
      </c>
      <c r="BD82" s="14">
        <v>0</v>
      </c>
      <c r="BE82" s="14">
        <v>2.9561725289761802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M82" s="4">
        <v>1000</v>
      </c>
      <c r="BO82" s="14">
        <v>0</v>
      </c>
      <c r="BP82" s="14">
        <v>0</v>
      </c>
      <c r="BQ82" s="14">
        <v>0</v>
      </c>
      <c r="BR82" s="14">
        <v>0</v>
      </c>
      <c r="BS82" s="14">
        <v>0</v>
      </c>
      <c r="BT82" s="14">
        <v>0</v>
      </c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59"/>
      <c r="CG82" s="61"/>
    </row>
    <row r="83" spans="1:85" ht="15" customHeight="1" x14ac:dyDescent="0.2">
      <c r="A83" s="70"/>
      <c r="B83" s="81"/>
      <c r="C83" s="13" t="s">
        <v>78</v>
      </c>
      <c r="D83" s="13" t="s">
        <v>6</v>
      </c>
      <c r="E83" s="14">
        <v>7.5769505764590201</v>
      </c>
      <c r="F83" s="14">
        <v>8.798</v>
      </c>
      <c r="G83" s="14">
        <v>0</v>
      </c>
      <c r="H83" s="14">
        <v>0</v>
      </c>
      <c r="I83" s="14">
        <v>0</v>
      </c>
      <c r="J83" s="14">
        <v>4.1710526315789496</v>
      </c>
      <c r="K83" s="14">
        <v>4.9213246377703301</v>
      </c>
      <c r="L83" s="14">
        <v>4.0933014354067003</v>
      </c>
      <c r="M83" s="14">
        <v>5.5254048017867099</v>
      </c>
      <c r="N83" s="14">
        <v>0</v>
      </c>
      <c r="O83" s="14">
        <v>0</v>
      </c>
      <c r="P83" s="14">
        <v>7.5582299015354399</v>
      </c>
      <c r="Q83" s="14">
        <v>2.5299999999999998</v>
      </c>
      <c r="R83" s="14">
        <v>0</v>
      </c>
      <c r="S83" s="14">
        <v>10.8003992015968</v>
      </c>
      <c r="T83" s="14">
        <v>0</v>
      </c>
      <c r="U83" s="14">
        <v>7.7593146045028902</v>
      </c>
      <c r="V83" s="14">
        <v>11.5327506290558</v>
      </c>
      <c r="W83" s="14">
        <v>12.1681196581197</v>
      </c>
      <c r="X83" s="14">
        <v>5.3692877297224699</v>
      </c>
      <c r="Y83" s="14">
        <v>0</v>
      </c>
      <c r="Z83" s="14">
        <v>7.3449475691134403</v>
      </c>
      <c r="AA83" s="14">
        <v>8.5</v>
      </c>
      <c r="AB83" s="14">
        <v>20.707999999999998</v>
      </c>
      <c r="AC83" s="14">
        <v>5.0716251830161099</v>
      </c>
      <c r="AD83" s="14">
        <v>6.8953350854139304</v>
      </c>
      <c r="AE83" s="14">
        <v>4.8551055333713604</v>
      </c>
      <c r="AF83" s="14">
        <v>0</v>
      </c>
      <c r="AG83" s="14">
        <v>3.6013037350246702</v>
      </c>
      <c r="AH83" s="14">
        <v>6.17</v>
      </c>
      <c r="AI83" s="45">
        <v>15.249287749287699</v>
      </c>
      <c r="AJ83" s="17">
        <v>10.403888045415499</v>
      </c>
      <c r="AK83" s="14">
        <v>0</v>
      </c>
      <c r="AL83" s="46">
        <v>3.3982142857142899</v>
      </c>
      <c r="AM83" s="17">
        <v>4.3065995189416704</v>
      </c>
      <c r="AN83" s="18">
        <v>4.6994355889102497</v>
      </c>
      <c r="AO83" s="14">
        <v>5.3030561674008796</v>
      </c>
      <c r="AP83" s="14">
        <v>0</v>
      </c>
      <c r="AQ83" s="14">
        <v>0</v>
      </c>
      <c r="AR83" s="14">
        <v>4.3282877812362299</v>
      </c>
      <c r="AS83" s="14">
        <v>0</v>
      </c>
      <c r="AT83" s="14">
        <v>5.5364606345475904</v>
      </c>
      <c r="AU83" s="14">
        <v>13.2981518702468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M83" s="4">
        <v>1000</v>
      </c>
      <c r="BO83" s="14">
        <v>0</v>
      </c>
      <c r="BP83" s="14">
        <v>0</v>
      </c>
      <c r="BQ83" s="14">
        <v>0</v>
      </c>
      <c r="BR83" s="14">
        <v>0</v>
      </c>
      <c r="BS83" s="14">
        <v>0</v>
      </c>
      <c r="BT83" s="14">
        <v>0</v>
      </c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59"/>
      <c r="CG83" s="61"/>
    </row>
    <row r="84" spans="1:85" ht="15" customHeight="1" x14ac:dyDescent="0.3">
      <c r="A84" s="69">
        <v>15</v>
      </c>
      <c r="B84" s="79" t="s">
        <v>170</v>
      </c>
      <c r="C84" s="68" t="s">
        <v>62</v>
      </c>
      <c r="D84" s="13" t="s">
        <v>5</v>
      </c>
      <c r="E84" s="14">
        <v>5.17</v>
      </c>
      <c r="F84" s="14">
        <v>5.16</v>
      </c>
      <c r="G84" s="14">
        <v>5.21</v>
      </c>
      <c r="H84" s="14">
        <v>5.21</v>
      </c>
      <c r="I84" s="14">
        <v>5.36</v>
      </c>
      <c r="J84" s="14">
        <v>5.45</v>
      </c>
      <c r="K84" s="14">
        <v>5.52</v>
      </c>
      <c r="L84" s="14">
        <v>5.58</v>
      </c>
      <c r="M84" s="14">
        <v>6.07</v>
      </c>
      <c r="N84" s="14">
        <v>6.02</v>
      </c>
      <c r="O84" s="14">
        <v>6.03</v>
      </c>
      <c r="P84" s="14">
        <v>6.05</v>
      </c>
      <c r="Q84" s="14">
        <v>6.3</v>
      </c>
      <c r="R84" s="14">
        <v>6.66</v>
      </c>
      <c r="S84" s="14">
        <v>6.63</v>
      </c>
      <c r="T84" s="14">
        <v>6.69</v>
      </c>
      <c r="U84" s="14">
        <v>6.6</v>
      </c>
      <c r="V84" s="14">
        <v>6.55</v>
      </c>
      <c r="W84" s="14">
        <v>7.1</v>
      </c>
      <c r="X84" s="14">
        <v>7.1</v>
      </c>
      <c r="Y84" s="14">
        <v>7.17</v>
      </c>
      <c r="Z84" s="14">
        <v>7.11</v>
      </c>
      <c r="AA84" s="14">
        <v>7.18</v>
      </c>
      <c r="AB84" s="14">
        <v>7.2</v>
      </c>
      <c r="AC84" s="14">
        <v>7.45</v>
      </c>
      <c r="AD84" s="14">
        <v>7.6</v>
      </c>
      <c r="AE84" s="14">
        <v>7.77</v>
      </c>
      <c r="AF84" s="14">
        <v>7.74</v>
      </c>
      <c r="AG84" s="14">
        <v>7.72</v>
      </c>
      <c r="AH84" s="14">
        <v>7.55</v>
      </c>
      <c r="AI84" s="14">
        <v>7.28</v>
      </c>
      <c r="AJ84" s="14">
        <v>7.18</v>
      </c>
      <c r="AK84" s="14">
        <v>6.56</v>
      </c>
      <c r="AL84" s="17">
        <v>6.22</v>
      </c>
      <c r="AM84" s="17">
        <v>6.18</v>
      </c>
      <c r="AN84" s="18">
        <v>5.91</v>
      </c>
      <c r="AO84" s="14">
        <v>5.75</v>
      </c>
      <c r="AP84" s="14">
        <v>5.78</v>
      </c>
      <c r="AQ84" s="14">
        <v>5.73</v>
      </c>
      <c r="AR84" s="14">
        <v>5.37</v>
      </c>
      <c r="AS84" s="14">
        <v>5.0199999999999996</v>
      </c>
      <c r="AT84" s="14">
        <v>4.7699999999999996</v>
      </c>
      <c r="AU84" s="14">
        <v>4.45</v>
      </c>
      <c r="AV84" s="14">
        <v>4.29</v>
      </c>
      <c r="AW84" s="14">
        <v>4.2300000000000004</v>
      </c>
      <c r="AX84" s="14">
        <v>3.98</v>
      </c>
      <c r="AY84" s="14">
        <v>3.88</v>
      </c>
      <c r="AZ84" s="14">
        <v>3.79</v>
      </c>
      <c r="BA84" s="14">
        <v>3.59</v>
      </c>
      <c r="BB84" s="14">
        <v>3.64</v>
      </c>
      <c r="BC84" s="14">
        <v>3.55</v>
      </c>
      <c r="BD84" s="14">
        <v>3.35</v>
      </c>
      <c r="BE84" s="14">
        <v>3.24</v>
      </c>
      <c r="BF84" s="14">
        <v>3.22</v>
      </c>
      <c r="BG84" s="14">
        <v>3.17</v>
      </c>
      <c r="BH84" s="14">
        <v>3.0931000000000002</v>
      </c>
      <c r="BI84" s="14">
        <v>3.09</v>
      </c>
      <c r="BJ84" s="13">
        <v>3.71</v>
      </c>
      <c r="BK84" s="36">
        <f>BN84/BM84</f>
        <v>3.8166700000000002</v>
      </c>
      <c r="BL84" s="37">
        <f>BK84/BJ84-1</f>
        <v>2.8752021563342334E-2</v>
      </c>
      <c r="BM84" s="4">
        <v>1000</v>
      </c>
      <c r="BN84" s="41">
        <v>3816.67</v>
      </c>
      <c r="BO84" s="42">
        <v>3.77</v>
      </c>
      <c r="BP84" s="14">
        <v>3.76</v>
      </c>
      <c r="BQ84" s="14">
        <v>3.54</v>
      </c>
      <c r="BR84" s="14">
        <v>3.17</v>
      </c>
      <c r="BS84" s="13">
        <v>3.15</v>
      </c>
      <c r="BT84" s="13">
        <v>3.35</v>
      </c>
      <c r="BU84" s="13">
        <v>3.3</v>
      </c>
      <c r="BV84" s="13">
        <v>3.22</v>
      </c>
      <c r="BW84" s="13">
        <v>3.19</v>
      </c>
      <c r="BX84" s="13">
        <v>3.12</v>
      </c>
      <c r="BY84" s="13">
        <v>3.03</v>
      </c>
      <c r="BZ84" s="13">
        <v>2.91</v>
      </c>
      <c r="CA84" s="13">
        <v>2.91</v>
      </c>
      <c r="CB84" s="13">
        <v>3.01</v>
      </c>
      <c r="CC84" s="13">
        <v>2.92</v>
      </c>
      <c r="CD84" s="13">
        <v>2.81</v>
      </c>
      <c r="CE84" s="13">
        <v>2.81</v>
      </c>
      <c r="CF84" s="59">
        <v>2.75</v>
      </c>
      <c r="CG84" s="61">
        <f>19000/7.0965/1000</f>
        <v>2.677376171352075</v>
      </c>
    </row>
    <row r="85" spans="1:85" ht="15" customHeight="1" x14ac:dyDescent="0.2">
      <c r="A85" s="71"/>
      <c r="B85" s="81"/>
      <c r="C85" s="68"/>
      <c r="D85" s="13" t="s">
        <v>6</v>
      </c>
      <c r="E85" s="14">
        <v>4.7703264851090896</v>
      </c>
      <c r="F85" s="14">
        <v>4.7894553697931403</v>
      </c>
      <c r="G85" s="14">
        <v>4.9821602904387099</v>
      </c>
      <c r="H85" s="14">
        <v>4.7863800845219204</v>
      </c>
      <c r="I85" s="14">
        <v>4.7908278223901704</v>
      </c>
      <c r="J85" s="14">
        <v>4.8466606962674197</v>
      </c>
      <c r="K85" s="14">
        <v>5.2839200000000002</v>
      </c>
      <c r="L85" s="14">
        <v>4.5684807562457799</v>
      </c>
      <c r="M85" s="14">
        <v>4.6988729508196698</v>
      </c>
      <c r="N85" s="14">
        <v>5.7041928800150696</v>
      </c>
      <c r="O85" s="14">
        <v>5.4504554290474898</v>
      </c>
      <c r="P85" s="14">
        <v>5.3497689144437599</v>
      </c>
      <c r="Q85" s="14">
        <v>5.3439458758067397</v>
      </c>
      <c r="R85" s="14">
        <v>5.7568906292937596</v>
      </c>
      <c r="S85" s="14">
        <v>5.9735475578406199</v>
      </c>
      <c r="T85" s="14">
        <v>5.99915693084938</v>
      </c>
      <c r="U85" s="14">
        <v>6.1620835002002403</v>
      </c>
      <c r="V85" s="14">
        <v>6.4567393777835598</v>
      </c>
      <c r="W85" s="14">
        <v>5.6110977938056896</v>
      </c>
      <c r="X85" s="14">
        <v>5.7639959500506199</v>
      </c>
      <c r="Y85" s="14">
        <v>7.0091364605543696</v>
      </c>
      <c r="Z85" s="14">
        <v>5.7429730347349199</v>
      </c>
      <c r="AA85" s="14">
        <v>5.6849869611903703</v>
      </c>
      <c r="AB85" s="14">
        <v>6.26302439311808</v>
      </c>
      <c r="AC85" s="14">
        <v>5.3908371809391102</v>
      </c>
      <c r="AD85" s="14">
        <v>5.8394187224588903</v>
      </c>
      <c r="AE85" s="14">
        <v>5.8089778382862098</v>
      </c>
      <c r="AF85" s="14">
        <v>5.8218563945523396</v>
      </c>
      <c r="AG85" s="14">
        <v>5.97531544674474</v>
      </c>
      <c r="AH85" s="14">
        <v>6.3382673325730501</v>
      </c>
      <c r="AI85" s="14">
        <v>5.9475630219638296</v>
      </c>
      <c r="AJ85" s="17">
        <v>5.8177056654374804</v>
      </c>
      <c r="AK85" s="33">
        <v>5.3944883568761401</v>
      </c>
      <c r="AL85" s="18">
        <v>5.19662821048236</v>
      </c>
      <c r="AM85" s="18">
        <v>6.1240887327357703</v>
      </c>
      <c r="AN85" s="18">
        <v>5.53764342325311</v>
      </c>
      <c r="AO85" s="14">
        <v>5.6639023526848904</v>
      </c>
      <c r="AP85" s="14">
        <v>5.6834757281553401</v>
      </c>
      <c r="AQ85" s="14">
        <v>5.2749083601286202</v>
      </c>
      <c r="AR85" s="14">
        <v>5.7755027054234302</v>
      </c>
      <c r="AS85" s="14">
        <v>4.8477319396174403</v>
      </c>
      <c r="AT85" s="14">
        <v>5.7068744751061402</v>
      </c>
      <c r="AU85" s="14">
        <v>4.2920164244102796</v>
      </c>
      <c r="AV85" s="14">
        <v>4.0119048599322999</v>
      </c>
      <c r="AW85" s="14">
        <v>4.0937735849056596</v>
      </c>
      <c r="AX85" s="14">
        <v>4.3955265015626601</v>
      </c>
      <c r="AY85" s="14">
        <v>4.0229581042653999</v>
      </c>
      <c r="AZ85" s="14">
        <v>3.7033981041272299</v>
      </c>
      <c r="BA85" s="14">
        <v>4.5912744458496997</v>
      </c>
      <c r="BB85" s="14">
        <v>4.6463280045443502</v>
      </c>
      <c r="BC85" s="14">
        <v>4.8879574263721102</v>
      </c>
      <c r="BD85" s="14">
        <v>4.7359642913796396</v>
      </c>
      <c r="BE85" s="14">
        <v>5.0226629486434096</v>
      </c>
      <c r="BF85" s="14">
        <v>3.7178224770776001</v>
      </c>
      <c r="BG85" s="14">
        <v>0</v>
      </c>
      <c r="BH85" s="14">
        <v>0</v>
      </c>
      <c r="BI85" s="14">
        <v>0</v>
      </c>
      <c r="BJ85" s="14">
        <v>0</v>
      </c>
      <c r="BK85" s="14">
        <v>0</v>
      </c>
      <c r="BM85" s="4">
        <v>1000</v>
      </c>
      <c r="BO85" s="14">
        <v>0</v>
      </c>
      <c r="BP85" s="14">
        <v>0</v>
      </c>
      <c r="BQ85" s="14">
        <v>0</v>
      </c>
      <c r="BR85" s="14">
        <v>0</v>
      </c>
      <c r="BS85" s="14">
        <v>0</v>
      </c>
      <c r="BT85" s="14">
        <v>0</v>
      </c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59"/>
      <c r="CG85" s="61"/>
    </row>
    <row r="86" spans="1:85" ht="15" customHeight="1" x14ac:dyDescent="0.2">
      <c r="A86" s="71"/>
      <c r="B86" s="79" t="s">
        <v>79</v>
      </c>
      <c r="C86" s="13" t="s">
        <v>80</v>
      </c>
      <c r="D86" s="13" t="s">
        <v>6</v>
      </c>
      <c r="E86" s="14">
        <v>3.3867113571788501</v>
      </c>
      <c r="F86" s="14">
        <v>3.52237118601328</v>
      </c>
      <c r="G86" s="14">
        <v>3.4019971493583201</v>
      </c>
      <c r="H86" s="14">
        <v>3.4768254351119698</v>
      </c>
      <c r="I86" s="14">
        <v>3.5539027350995802</v>
      </c>
      <c r="J86" s="14">
        <v>3.5630100937343401</v>
      </c>
      <c r="K86" s="14">
        <v>3.63756835931042</v>
      </c>
      <c r="L86" s="14">
        <v>4.0751012378482603</v>
      </c>
      <c r="M86" s="14">
        <v>3.84745838354086</v>
      </c>
      <c r="N86" s="14">
        <v>4.1088893321365596</v>
      </c>
      <c r="O86" s="14">
        <v>3.8067323105106499</v>
      </c>
      <c r="P86" s="14">
        <v>3.7467360747680898</v>
      </c>
      <c r="Q86" s="15">
        <v>4.1835479592103004</v>
      </c>
      <c r="R86" s="15">
        <v>4.0353882804102099</v>
      </c>
      <c r="S86" s="15">
        <v>4.0999094557556797</v>
      </c>
      <c r="T86" s="15">
        <v>4.52748140770648</v>
      </c>
      <c r="U86" s="15">
        <v>4.6751063203048799</v>
      </c>
      <c r="V86" s="15">
        <v>4.59363501151158</v>
      </c>
      <c r="W86" s="15">
        <v>4.5732744095587501</v>
      </c>
      <c r="X86" s="14">
        <v>5.1232757317300903</v>
      </c>
      <c r="Y86" s="14">
        <v>5.0791858801081204</v>
      </c>
      <c r="Z86" s="14">
        <v>4.7687478547781703</v>
      </c>
      <c r="AA86" s="14">
        <v>4.8555555555555596</v>
      </c>
      <c r="AB86" s="14">
        <v>4.3999296411699698</v>
      </c>
      <c r="AC86" s="14">
        <v>4.6849163812775396</v>
      </c>
      <c r="AD86" s="14">
        <v>4.4841655752107004</v>
      </c>
      <c r="AE86" s="14">
        <v>4.6155745330934401</v>
      </c>
      <c r="AF86" s="14">
        <v>4.7980165121374396</v>
      </c>
      <c r="AG86" s="14">
        <v>4.9051085947651796</v>
      </c>
      <c r="AH86" s="14">
        <v>5.1042059248347602</v>
      </c>
      <c r="AI86" s="17">
        <v>4.6578445625491502</v>
      </c>
      <c r="AJ86" s="17">
        <v>4.1126458204543797</v>
      </c>
      <c r="AK86" s="33">
        <v>4.5002488205904001</v>
      </c>
      <c r="AL86" s="18">
        <v>4.6915079043372501</v>
      </c>
      <c r="AM86" s="17">
        <v>4.5271390894548</v>
      </c>
      <c r="AN86" s="18">
        <v>4.5834435124375998</v>
      </c>
      <c r="AO86" s="14">
        <v>4.4810444218379102</v>
      </c>
      <c r="AP86" s="14">
        <v>0</v>
      </c>
      <c r="AQ86" s="14">
        <v>3.7223581572431099</v>
      </c>
      <c r="AR86" s="14">
        <v>3.9419929083924501</v>
      </c>
      <c r="AS86" s="14">
        <v>2.9123910193691902</v>
      </c>
      <c r="AT86" s="14">
        <v>2.41</v>
      </c>
      <c r="AU86" s="14">
        <v>3.4742572324628802</v>
      </c>
      <c r="AV86" s="14">
        <v>3.6183568602406302</v>
      </c>
      <c r="AW86" s="14">
        <v>3.4837907521351799</v>
      </c>
      <c r="AX86" s="14">
        <v>3.3899645060885701</v>
      </c>
      <c r="AY86" s="14">
        <v>2.88</v>
      </c>
      <c r="AZ86" s="14">
        <v>4</v>
      </c>
      <c r="BA86" s="14">
        <v>3.60726880321665</v>
      </c>
      <c r="BB86" s="14">
        <v>3.6714241496715601</v>
      </c>
      <c r="BC86" s="14">
        <v>2.79111570247934</v>
      </c>
      <c r="BD86" s="14">
        <v>2.9803651277066701</v>
      </c>
      <c r="BE86" s="14">
        <v>2.4199788521590402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M86" s="4">
        <v>1000</v>
      </c>
      <c r="BO86" s="14">
        <v>0</v>
      </c>
      <c r="BP86" s="14">
        <v>0</v>
      </c>
      <c r="BQ86" s="14">
        <v>0</v>
      </c>
      <c r="BR86" s="14">
        <v>0</v>
      </c>
      <c r="BS86" s="14">
        <v>0</v>
      </c>
      <c r="BT86" s="14">
        <v>0</v>
      </c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59"/>
      <c r="CG86" s="61"/>
    </row>
    <row r="87" spans="1:85" ht="15" customHeight="1" x14ac:dyDescent="0.2">
      <c r="A87" s="71"/>
      <c r="B87" s="80"/>
      <c r="C87" s="13" t="s">
        <v>81</v>
      </c>
      <c r="D87" s="13" t="s">
        <v>6</v>
      </c>
      <c r="E87" s="14">
        <v>0</v>
      </c>
      <c r="F87" s="14">
        <v>0</v>
      </c>
      <c r="G87" s="14">
        <v>3.4975000000000001</v>
      </c>
      <c r="H87" s="14">
        <v>3.581</v>
      </c>
      <c r="I87" s="14">
        <v>0</v>
      </c>
      <c r="J87" s="14">
        <v>3.5350000000000001</v>
      </c>
      <c r="K87" s="14">
        <v>3</v>
      </c>
      <c r="L87" s="14">
        <v>0</v>
      </c>
      <c r="M87" s="14">
        <v>3.61</v>
      </c>
      <c r="N87" s="14">
        <v>0</v>
      </c>
      <c r="O87" s="14">
        <v>0</v>
      </c>
      <c r="P87" s="14">
        <v>3.8675000000000002</v>
      </c>
      <c r="Q87" s="15">
        <v>3.9</v>
      </c>
      <c r="R87" s="15">
        <v>0</v>
      </c>
      <c r="S87" s="15">
        <v>4.5149999999999997</v>
      </c>
      <c r="T87" s="15">
        <v>0</v>
      </c>
      <c r="U87" s="15">
        <v>0</v>
      </c>
      <c r="V87" s="15">
        <v>4.9386666666666699</v>
      </c>
      <c r="W87" s="15">
        <v>0</v>
      </c>
      <c r="X87" s="14">
        <v>0</v>
      </c>
      <c r="Y87" s="14">
        <v>4.2374999999999998</v>
      </c>
      <c r="Z87" s="14">
        <v>0</v>
      </c>
      <c r="AA87" s="14">
        <v>0</v>
      </c>
      <c r="AB87" s="14">
        <v>4.2495000000000003</v>
      </c>
      <c r="AC87" s="14">
        <v>0</v>
      </c>
      <c r="AD87" s="14">
        <v>0</v>
      </c>
      <c r="AE87" s="14">
        <v>4.5625</v>
      </c>
      <c r="AF87" s="14">
        <v>0</v>
      </c>
      <c r="AG87" s="14">
        <v>4.2495000000000003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8">
        <v>4.1174999999999997</v>
      </c>
      <c r="AO87" s="14">
        <v>0</v>
      </c>
      <c r="AP87" s="14">
        <v>0</v>
      </c>
      <c r="AQ87" s="14">
        <v>3.72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0</v>
      </c>
      <c r="BJ87" s="14">
        <v>0</v>
      </c>
      <c r="BK87" s="14">
        <v>0</v>
      </c>
      <c r="BM87" s="4">
        <v>1000</v>
      </c>
      <c r="BO87" s="14">
        <v>0</v>
      </c>
      <c r="BP87" s="14">
        <v>0</v>
      </c>
      <c r="BQ87" s="14">
        <v>0</v>
      </c>
      <c r="BR87" s="14">
        <v>0</v>
      </c>
      <c r="BS87" s="14">
        <v>0</v>
      </c>
      <c r="BT87" s="14">
        <v>0</v>
      </c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59"/>
      <c r="CG87" s="61"/>
    </row>
    <row r="88" spans="1:85" ht="15" customHeight="1" x14ac:dyDescent="0.2">
      <c r="A88" s="71"/>
      <c r="B88" s="80"/>
      <c r="C88" s="13" t="s">
        <v>82</v>
      </c>
      <c r="D88" s="13" t="s">
        <v>6</v>
      </c>
      <c r="E88" s="14">
        <v>0</v>
      </c>
      <c r="F88" s="14">
        <v>5.5434782608695699</v>
      </c>
      <c r="G88" s="14">
        <v>0</v>
      </c>
      <c r="H88" s="14">
        <v>0</v>
      </c>
      <c r="I88" s="14">
        <v>6.4480291085506396</v>
      </c>
      <c r="J88" s="14">
        <v>5.9893999999999998</v>
      </c>
      <c r="K88" s="14">
        <v>6.0256947830326704</v>
      </c>
      <c r="L88" s="14">
        <v>5.6675000000000004</v>
      </c>
      <c r="M88" s="14">
        <v>5.6924999999999999</v>
      </c>
      <c r="N88" s="14">
        <v>5.6715596330275204</v>
      </c>
      <c r="O88" s="14">
        <v>0</v>
      </c>
      <c r="P88" s="14">
        <v>7.52</v>
      </c>
      <c r="Q88" s="15">
        <v>0</v>
      </c>
      <c r="R88" s="15">
        <v>6.65422222222222</v>
      </c>
      <c r="S88" s="15">
        <v>8.1907142857142894</v>
      </c>
      <c r="T88" s="15">
        <v>8.42</v>
      </c>
      <c r="U88" s="15">
        <v>8.5866666666666696</v>
      </c>
      <c r="V88" s="15">
        <v>6.6515000000000004</v>
      </c>
      <c r="W88" s="15">
        <v>8.1790697674418595</v>
      </c>
      <c r="X88" s="14">
        <v>6.3861223518209904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33">
        <v>7.3887499999999999</v>
      </c>
      <c r="AL88" s="18">
        <v>7.4</v>
      </c>
      <c r="AM88" s="14">
        <v>0</v>
      </c>
      <c r="AN88" s="18">
        <v>6.8636153846153798</v>
      </c>
      <c r="AO88" s="14">
        <v>0</v>
      </c>
      <c r="AP88" s="14">
        <v>0</v>
      </c>
      <c r="AQ88" s="14">
        <v>0</v>
      </c>
      <c r="AR88" s="14">
        <v>0</v>
      </c>
      <c r="AS88" s="14">
        <v>5.6</v>
      </c>
      <c r="AT88" s="14">
        <v>5.4</v>
      </c>
      <c r="AU88" s="14">
        <v>0</v>
      </c>
      <c r="AV88" s="14">
        <v>5.2080000000000002</v>
      </c>
      <c r="AW88" s="14">
        <v>0</v>
      </c>
      <c r="AX88" s="14">
        <v>0</v>
      </c>
      <c r="AY88" s="14">
        <v>4.92</v>
      </c>
      <c r="AZ88" s="14">
        <v>4.7</v>
      </c>
      <c r="BA88" s="14">
        <v>4.5</v>
      </c>
      <c r="BB88" s="14">
        <v>0</v>
      </c>
      <c r="BC88" s="14">
        <v>0</v>
      </c>
      <c r="BD88" s="14">
        <v>0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M88" s="4">
        <v>1000</v>
      </c>
      <c r="BO88" s="14">
        <v>0</v>
      </c>
      <c r="BP88" s="14">
        <v>0</v>
      </c>
      <c r="BQ88" s="14">
        <v>0</v>
      </c>
      <c r="BR88" s="14">
        <v>0</v>
      </c>
      <c r="BS88" s="14">
        <v>0</v>
      </c>
      <c r="BT88" s="14">
        <v>0</v>
      </c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59"/>
      <c r="CG88" s="61"/>
    </row>
    <row r="89" spans="1:85" ht="15" customHeight="1" x14ac:dyDescent="0.2">
      <c r="A89" s="71"/>
      <c r="B89" s="80"/>
      <c r="C89" s="13" t="s">
        <v>83</v>
      </c>
      <c r="D89" s="13" t="s">
        <v>6</v>
      </c>
      <c r="E89" s="14">
        <v>3.9083121889175101</v>
      </c>
      <c r="F89" s="14">
        <v>3.9592182656969199</v>
      </c>
      <c r="G89" s="14">
        <v>3.9317446695174798</v>
      </c>
      <c r="H89" s="14">
        <v>3.7949874033167799</v>
      </c>
      <c r="I89" s="14">
        <v>3.9862068612744799</v>
      </c>
      <c r="J89" s="14">
        <v>3.9207708654361801</v>
      </c>
      <c r="K89" s="14">
        <v>3.9663877720368799</v>
      </c>
      <c r="L89" s="14">
        <v>4.00251654170712</v>
      </c>
      <c r="M89" s="14">
        <v>4.0850884157595297</v>
      </c>
      <c r="N89" s="14">
        <v>4.0766485823778202</v>
      </c>
      <c r="O89" s="14">
        <v>4.1306975792520699</v>
      </c>
      <c r="P89" s="14">
        <v>4.7140791431748497</v>
      </c>
      <c r="Q89" s="15">
        <v>4.7193468933982796</v>
      </c>
      <c r="R89" s="15">
        <v>4.6670098989740101</v>
      </c>
      <c r="S89" s="15">
        <v>4.7629511821016504</v>
      </c>
      <c r="T89" s="15">
        <v>5.0790348182576004</v>
      </c>
      <c r="U89" s="15">
        <v>4.8267661782925</v>
      </c>
      <c r="V89" s="15">
        <v>4.98441133070276</v>
      </c>
      <c r="W89" s="15">
        <v>5.0754469770805999</v>
      </c>
      <c r="X89" s="14">
        <v>5.1028004607598696</v>
      </c>
      <c r="Y89" s="14">
        <v>4.8565427532628096</v>
      </c>
      <c r="Z89" s="14">
        <v>4.9935702112877998</v>
      </c>
      <c r="AA89" s="14">
        <v>5.0421440987067703</v>
      </c>
      <c r="AB89" s="14">
        <v>5.00769532969331</v>
      </c>
      <c r="AC89" s="14">
        <v>4.9162903963290203</v>
      </c>
      <c r="AD89" s="14">
        <v>4.66687966492246</v>
      </c>
      <c r="AE89" s="14">
        <v>4.8153048382553001</v>
      </c>
      <c r="AF89" s="14">
        <v>4.8741181152941104</v>
      </c>
      <c r="AG89" s="14">
        <v>4.8030167154067902</v>
      </c>
      <c r="AH89" s="14">
        <v>4.91907527671603</v>
      </c>
      <c r="AI89" s="17">
        <v>4.9816197891448297</v>
      </c>
      <c r="AJ89" s="17">
        <v>4.9529173014414898</v>
      </c>
      <c r="AK89" s="33">
        <v>4.8491509475735004</v>
      </c>
      <c r="AL89" s="18">
        <v>4.8402073497500302</v>
      </c>
      <c r="AM89" s="17">
        <v>4.7144538326490402</v>
      </c>
      <c r="AN89" s="18">
        <v>4.5733395864370801</v>
      </c>
      <c r="AO89" s="14">
        <v>4.6048887651436896</v>
      </c>
      <c r="AP89" s="14">
        <v>4.0108260495317802</v>
      </c>
      <c r="AQ89" s="14">
        <v>4.2925389633290001</v>
      </c>
      <c r="AR89" s="14">
        <v>4.2361912533646899</v>
      </c>
      <c r="AS89" s="14">
        <v>4.1718334117421501</v>
      </c>
      <c r="AT89" s="14">
        <v>4.3877176622823004</v>
      </c>
      <c r="AU89" s="14">
        <v>3.9878188223423399</v>
      </c>
      <c r="AV89" s="14">
        <v>2.7240132053276001</v>
      </c>
      <c r="AW89" s="14">
        <v>2.0418159050472999</v>
      </c>
      <c r="AX89" s="14">
        <v>2.3629294397463001</v>
      </c>
      <c r="AY89" s="14">
        <v>2.66144109752977</v>
      </c>
      <c r="AZ89" s="14">
        <v>3.3466818451849698</v>
      </c>
      <c r="BA89" s="14">
        <v>4.6060325456206597</v>
      </c>
      <c r="BB89" s="14">
        <v>2.7970343580470201</v>
      </c>
      <c r="BC89" s="14">
        <v>4.0361764348646698</v>
      </c>
      <c r="BD89" s="14">
        <v>3.5830450366715501</v>
      </c>
      <c r="BE89" s="14">
        <v>3.6997708960155902</v>
      </c>
      <c r="BF89" s="14">
        <v>3.57591033002495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M89" s="4">
        <v>1000</v>
      </c>
      <c r="BO89" s="14">
        <v>0</v>
      </c>
      <c r="BP89" s="14">
        <v>0</v>
      </c>
      <c r="BQ89" s="14">
        <v>0</v>
      </c>
      <c r="BR89" s="14">
        <v>0</v>
      </c>
      <c r="BS89" s="14">
        <v>0</v>
      </c>
      <c r="BT89" s="14">
        <v>0</v>
      </c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59"/>
      <c r="CG89" s="61"/>
    </row>
    <row r="90" spans="1:85" ht="15" customHeight="1" x14ac:dyDescent="0.2">
      <c r="A90" s="71"/>
      <c r="B90" s="80"/>
      <c r="C90" s="13" t="s">
        <v>84</v>
      </c>
      <c r="D90" s="13" t="s">
        <v>6</v>
      </c>
      <c r="E90" s="14">
        <v>4.9164407313997502</v>
      </c>
      <c r="F90" s="14">
        <v>4.7890951276102101</v>
      </c>
      <c r="G90" s="14">
        <v>5.3561514721828303</v>
      </c>
      <c r="H90" s="14">
        <v>4.7661771058315301</v>
      </c>
      <c r="I90" s="14">
        <v>5.6796372239747601</v>
      </c>
      <c r="J90" s="14">
        <v>5.9785743716522504</v>
      </c>
      <c r="K90" s="14">
        <v>5.2511371062606198</v>
      </c>
      <c r="L90" s="14">
        <v>4.8729037754461499</v>
      </c>
      <c r="M90" s="14">
        <v>5.0389255584211199</v>
      </c>
      <c r="N90" s="14">
        <v>5.8153425309229299</v>
      </c>
      <c r="O90" s="14">
        <v>4.6507660455486501</v>
      </c>
      <c r="P90" s="14">
        <v>5.6583459979736599</v>
      </c>
      <c r="Q90" s="15">
        <v>6.2853500120279104</v>
      </c>
      <c r="R90" s="15">
        <v>5.7295291300877897</v>
      </c>
      <c r="S90" s="15">
        <v>6.7700633318489896</v>
      </c>
      <c r="T90" s="15">
        <v>6.1633552889622196</v>
      </c>
      <c r="U90" s="15">
        <v>7.4829720979660399</v>
      </c>
      <c r="V90" s="15">
        <v>6.5542785689254197</v>
      </c>
      <c r="W90" s="15">
        <v>6.2076984126984103</v>
      </c>
      <c r="X90" s="14">
        <v>6.3861223518209904</v>
      </c>
      <c r="Y90" s="14">
        <v>5.9405588757874304</v>
      </c>
      <c r="Z90" s="14">
        <v>6.6694257752623498</v>
      </c>
      <c r="AA90" s="14">
        <v>6.8115339302544804</v>
      </c>
      <c r="AB90" s="14">
        <v>6.3738114754098403</v>
      </c>
      <c r="AC90" s="14">
        <v>6.9001663152267501</v>
      </c>
      <c r="AD90" s="14">
        <v>6.4477500000000001</v>
      </c>
      <c r="AE90" s="14">
        <v>6.6329953230412704</v>
      </c>
      <c r="AF90" s="14">
        <v>6.8672766010778297</v>
      </c>
      <c r="AG90" s="14">
        <v>6.4420340493624604</v>
      </c>
      <c r="AH90" s="14">
        <v>6.7404805827538903</v>
      </c>
      <c r="AI90" s="17">
        <v>7.4171186440678003</v>
      </c>
      <c r="AJ90" s="17">
        <v>7.0915643594185402</v>
      </c>
      <c r="AK90" s="33">
        <v>7.7372817281728201</v>
      </c>
      <c r="AL90" s="18">
        <v>6.0784958728217697</v>
      </c>
      <c r="AM90" s="17">
        <v>6.9150588041779804</v>
      </c>
      <c r="AN90" s="18">
        <v>6.5083410148609504</v>
      </c>
      <c r="AO90" s="14">
        <v>5.3347527839643698</v>
      </c>
      <c r="AP90" s="14">
        <v>5.5049999999999999</v>
      </c>
      <c r="AQ90" s="14">
        <v>5.9534920634920603</v>
      </c>
      <c r="AR90" s="14">
        <v>5.2778603918824398</v>
      </c>
      <c r="AS90" s="14">
        <v>5.9686349753694596</v>
      </c>
      <c r="AT90" s="14">
        <v>4.6773582139286898</v>
      </c>
      <c r="AU90" s="14">
        <v>5.024</v>
      </c>
      <c r="AV90" s="14">
        <v>4.6571866666666697</v>
      </c>
      <c r="AW90" s="14">
        <v>4.2868488970588201</v>
      </c>
      <c r="AX90" s="14">
        <v>3.7258730158730202</v>
      </c>
      <c r="AY90" s="14">
        <v>4.4043954534233496</v>
      </c>
      <c r="AZ90" s="14">
        <v>3.6779770992366401</v>
      </c>
      <c r="BA90" s="14">
        <v>3.6103621169916398</v>
      </c>
      <c r="BB90" s="14">
        <v>3.4856971153846201</v>
      </c>
      <c r="BC90" s="14">
        <v>3.6640431034482801</v>
      </c>
      <c r="BD90" s="14">
        <v>3.6588209677419399</v>
      </c>
      <c r="BE90" s="14">
        <v>3.5982121511355998</v>
      </c>
      <c r="BF90" s="14">
        <v>3.76033333333333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M90" s="4">
        <v>1000</v>
      </c>
      <c r="BO90" s="14">
        <v>0</v>
      </c>
      <c r="BP90" s="14">
        <v>0</v>
      </c>
      <c r="BQ90" s="14">
        <v>0</v>
      </c>
      <c r="BR90" s="14">
        <v>0</v>
      </c>
      <c r="BS90" s="14">
        <v>0</v>
      </c>
      <c r="BT90" s="14">
        <v>0</v>
      </c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59"/>
      <c r="CG90" s="61"/>
    </row>
    <row r="91" spans="1:85" ht="15" customHeight="1" x14ac:dyDescent="0.2">
      <c r="A91" s="71"/>
      <c r="B91" s="80"/>
      <c r="C91" s="13" t="s">
        <v>85</v>
      </c>
      <c r="D91" s="13" t="s">
        <v>6</v>
      </c>
      <c r="E91" s="14">
        <v>0</v>
      </c>
      <c r="F91" s="14">
        <v>8.8593913173206005</v>
      </c>
      <c r="G91" s="14">
        <v>8.3217864654212494</v>
      </c>
      <c r="H91" s="14">
        <v>8.2523438270995797</v>
      </c>
      <c r="I91" s="14">
        <v>8.6963587624259997</v>
      </c>
      <c r="J91" s="14">
        <v>8.6776</v>
      </c>
      <c r="K91" s="14">
        <v>8.7103825136611999</v>
      </c>
      <c r="L91" s="14">
        <v>7.62789243277048</v>
      </c>
      <c r="M91" s="14">
        <v>8.2798412698412704</v>
      </c>
      <c r="N91" s="14">
        <v>0</v>
      </c>
      <c r="O91" s="14">
        <v>8.2365591397849496</v>
      </c>
      <c r="P91" s="14">
        <v>0</v>
      </c>
      <c r="Q91" s="15">
        <v>8.10543010752688</v>
      </c>
      <c r="R91" s="15">
        <v>10.15</v>
      </c>
      <c r="S91" s="15">
        <v>9.3007692307692302</v>
      </c>
      <c r="T91" s="15">
        <v>0</v>
      </c>
      <c r="U91" s="15">
        <v>0</v>
      </c>
      <c r="V91" s="15">
        <v>10.994652406417099</v>
      </c>
      <c r="W91" s="15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11.8349206349206</v>
      </c>
      <c r="AI91" s="17">
        <v>11.9735869565217</v>
      </c>
      <c r="AJ91" s="17">
        <v>11.794166666666699</v>
      </c>
      <c r="AK91" s="33">
        <v>9.7736666666666707</v>
      </c>
      <c r="AL91" s="18">
        <v>12.420500000000001</v>
      </c>
      <c r="AM91" s="18">
        <v>10.2455747126437</v>
      </c>
      <c r="AN91" s="18">
        <v>10.3112962962963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0</v>
      </c>
      <c r="BJ91" s="14">
        <v>0</v>
      </c>
      <c r="BK91" s="14">
        <v>0</v>
      </c>
      <c r="BM91" s="4">
        <v>1000</v>
      </c>
      <c r="BO91" s="14">
        <v>0</v>
      </c>
      <c r="BP91" s="14">
        <v>0</v>
      </c>
      <c r="BQ91" s="14">
        <v>0</v>
      </c>
      <c r="BR91" s="14">
        <v>0</v>
      </c>
      <c r="BS91" s="14">
        <v>0</v>
      </c>
      <c r="BT91" s="14">
        <v>0</v>
      </c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59"/>
      <c r="CG91" s="61"/>
    </row>
    <row r="92" spans="1:85" ht="15" customHeight="1" x14ac:dyDescent="0.2">
      <c r="A92" s="71"/>
      <c r="B92" s="80"/>
      <c r="C92" s="13" t="s">
        <v>86</v>
      </c>
      <c r="D92" s="13" t="s">
        <v>6</v>
      </c>
      <c r="E92" s="14">
        <v>0</v>
      </c>
      <c r="F92" s="14">
        <v>6.8</v>
      </c>
      <c r="G92" s="14">
        <v>7.4570925925925904</v>
      </c>
      <c r="H92" s="14">
        <v>6.6942843137254897</v>
      </c>
      <c r="I92" s="14">
        <v>6.8671666666666704</v>
      </c>
      <c r="J92" s="14">
        <v>6.8</v>
      </c>
      <c r="K92" s="14">
        <v>6.8</v>
      </c>
      <c r="L92" s="14">
        <v>6.9512959183673502</v>
      </c>
      <c r="M92" s="14">
        <v>7.8170000000000002</v>
      </c>
      <c r="N92" s="14">
        <v>0</v>
      </c>
      <c r="O92" s="14">
        <v>7.8125</v>
      </c>
      <c r="P92" s="14">
        <v>0</v>
      </c>
      <c r="Q92" s="15">
        <v>9.4640000000000004</v>
      </c>
      <c r="R92" s="15">
        <v>0</v>
      </c>
      <c r="S92" s="15">
        <v>0</v>
      </c>
      <c r="T92" s="15">
        <v>8.0341764705882408</v>
      </c>
      <c r="U92" s="15">
        <v>8.2258064516129004</v>
      </c>
      <c r="V92" s="15">
        <v>8.3261846689895496</v>
      </c>
      <c r="W92" s="15">
        <v>0</v>
      </c>
      <c r="X92" s="14">
        <v>9.3666666666666707</v>
      </c>
      <c r="Y92" s="14">
        <v>0</v>
      </c>
      <c r="Z92" s="14">
        <v>0</v>
      </c>
      <c r="AA92" s="14">
        <v>0</v>
      </c>
      <c r="AB92" s="14">
        <v>10.285</v>
      </c>
      <c r="AC92" s="14">
        <v>10.279123287671201</v>
      </c>
      <c r="AD92" s="14">
        <v>0</v>
      </c>
      <c r="AE92" s="14">
        <v>0</v>
      </c>
      <c r="AF92" s="14">
        <v>0</v>
      </c>
      <c r="AG92" s="14">
        <v>10.134</v>
      </c>
      <c r="AH92" s="14">
        <v>10.112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9.4339999999999993</v>
      </c>
      <c r="AR92" s="14">
        <v>0</v>
      </c>
      <c r="AS92" s="14">
        <v>0</v>
      </c>
      <c r="AT92" s="14">
        <v>0</v>
      </c>
      <c r="AU92" s="14">
        <v>0</v>
      </c>
      <c r="AV92" s="14">
        <v>8.65</v>
      </c>
      <c r="AW92" s="14">
        <v>0</v>
      </c>
      <c r="AX92" s="14">
        <v>8.65</v>
      </c>
      <c r="AY92" s="14">
        <v>0</v>
      </c>
      <c r="AZ92" s="14">
        <v>8.65</v>
      </c>
      <c r="BA92" s="14">
        <v>8.65</v>
      </c>
      <c r="BB92" s="14">
        <v>0</v>
      </c>
      <c r="BC92" s="14">
        <v>8.25</v>
      </c>
      <c r="BD92" s="14">
        <v>8.25</v>
      </c>
      <c r="BE92" s="14">
        <v>0</v>
      </c>
      <c r="BF92" s="14">
        <v>0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M92" s="4">
        <v>1000</v>
      </c>
      <c r="BO92" s="14">
        <v>0</v>
      </c>
      <c r="BP92" s="14">
        <v>0</v>
      </c>
      <c r="BQ92" s="14">
        <v>0</v>
      </c>
      <c r="BR92" s="14">
        <v>0</v>
      </c>
      <c r="BS92" s="14">
        <v>0</v>
      </c>
      <c r="BT92" s="14">
        <v>0</v>
      </c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59"/>
      <c r="CG92" s="61"/>
    </row>
    <row r="93" spans="1:85" ht="15" customHeight="1" x14ac:dyDescent="0.2">
      <c r="A93" s="70"/>
      <c r="B93" s="81"/>
      <c r="C93" s="13" t="s">
        <v>87</v>
      </c>
      <c r="D93" s="13" t="s">
        <v>6</v>
      </c>
      <c r="E93" s="14">
        <v>0</v>
      </c>
      <c r="F93" s="14">
        <v>0</v>
      </c>
      <c r="G93" s="14">
        <v>6.9247044917257696</v>
      </c>
      <c r="H93" s="14">
        <v>6.8775308641975297</v>
      </c>
      <c r="I93" s="14">
        <v>6.99279320987654</v>
      </c>
      <c r="J93" s="14">
        <v>6.9517073811400101</v>
      </c>
      <c r="K93" s="14">
        <v>7.0833333333333304</v>
      </c>
      <c r="L93" s="14">
        <v>0</v>
      </c>
      <c r="M93" s="14">
        <v>0</v>
      </c>
      <c r="N93" s="14">
        <v>7.5870370370370397</v>
      </c>
      <c r="O93" s="14">
        <v>0</v>
      </c>
      <c r="P93" s="14">
        <v>0</v>
      </c>
      <c r="Q93" s="15">
        <v>0</v>
      </c>
      <c r="R93" s="15">
        <v>0</v>
      </c>
      <c r="S93" s="15">
        <v>8.5617790811339205</v>
      </c>
      <c r="T93" s="15">
        <v>8.7251182033096892</v>
      </c>
      <c r="U93" s="15">
        <v>8.75</v>
      </c>
      <c r="V93" s="15">
        <v>8.4721604938271593</v>
      </c>
      <c r="W93" s="15">
        <v>0</v>
      </c>
      <c r="X93" s="14">
        <v>9.4071604938271598</v>
      </c>
      <c r="Y93" s="14">
        <v>0</v>
      </c>
      <c r="Z93" s="14">
        <v>0</v>
      </c>
      <c r="AA93" s="14">
        <v>0</v>
      </c>
      <c r="AB93" s="14">
        <v>0</v>
      </c>
      <c r="AC93" s="14">
        <v>8.0391566265060206</v>
      </c>
      <c r="AD93" s="14">
        <v>9.2888888888888896</v>
      </c>
      <c r="AE93" s="14">
        <v>0</v>
      </c>
      <c r="AF93" s="14">
        <v>0</v>
      </c>
      <c r="AG93" s="14">
        <v>10.721875000000001</v>
      </c>
      <c r="AH93" s="14">
        <v>8.7222222222222197</v>
      </c>
      <c r="AI93" s="17">
        <v>8.3533989685888397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9.5444655969540406</v>
      </c>
      <c r="AQ93" s="14">
        <v>7.3270833333333298</v>
      </c>
      <c r="AR93" s="14">
        <v>6.7988492063492103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M93" s="4">
        <v>1000</v>
      </c>
      <c r="BO93" s="14">
        <v>0</v>
      </c>
      <c r="BP93" s="14">
        <v>0</v>
      </c>
      <c r="BQ93" s="14">
        <v>0</v>
      </c>
      <c r="BR93" s="14">
        <v>0</v>
      </c>
      <c r="BS93" s="14">
        <v>0</v>
      </c>
      <c r="BT93" s="14">
        <v>0</v>
      </c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59"/>
      <c r="CG93" s="61"/>
    </row>
    <row r="94" spans="1:85" ht="15" customHeight="1" x14ac:dyDescent="0.2">
      <c r="A94" s="69">
        <v>16</v>
      </c>
      <c r="B94" s="79" t="s">
        <v>171</v>
      </c>
      <c r="C94" s="68" t="s">
        <v>4</v>
      </c>
      <c r="D94" s="13" t="s">
        <v>5</v>
      </c>
      <c r="E94" s="14">
        <v>4.4800000000000004</v>
      </c>
      <c r="F94" s="14">
        <v>5.01</v>
      </c>
      <c r="G94" s="14">
        <v>5.71</v>
      </c>
      <c r="H94" s="14">
        <v>5.72</v>
      </c>
      <c r="I94" s="14">
        <v>5.55</v>
      </c>
      <c r="J94" s="14">
        <v>5.52</v>
      </c>
      <c r="K94" s="14">
        <v>5.52</v>
      </c>
      <c r="L94" s="14">
        <v>5.55</v>
      </c>
      <c r="M94" s="14">
        <v>5.99</v>
      </c>
      <c r="N94" s="14">
        <v>6.54</v>
      </c>
      <c r="O94" s="14">
        <v>7.39</v>
      </c>
      <c r="P94" s="14">
        <v>7.27</v>
      </c>
      <c r="Q94" s="14">
        <v>7.45</v>
      </c>
      <c r="R94" s="14">
        <v>7.65</v>
      </c>
      <c r="S94" s="14">
        <v>7.55</v>
      </c>
      <c r="T94" s="14">
        <v>7.62</v>
      </c>
      <c r="U94" s="14">
        <v>7.3</v>
      </c>
      <c r="V94" s="14">
        <v>7.1</v>
      </c>
      <c r="W94" s="14">
        <v>7.18</v>
      </c>
      <c r="X94" s="14">
        <v>6.96</v>
      </c>
      <c r="Y94" s="14">
        <v>6.95</v>
      </c>
      <c r="Z94" s="14">
        <v>7.47</v>
      </c>
      <c r="AA94" s="14">
        <v>7.54</v>
      </c>
      <c r="AB94" s="14">
        <v>7.42</v>
      </c>
      <c r="AC94" s="14">
        <v>7.37</v>
      </c>
      <c r="AD94" s="14">
        <v>7.45</v>
      </c>
      <c r="AE94" s="14">
        <v>7.17</v>
      </c>
      <c r="AF94" s="14">
        <v>6.99</v>
      </c>
      <c r="AG94" s="14">
        <v>6.83</v>
      </c>
      <c r="AH94" s="14">
        <v>6.68</v>
      </c>
      <c r="AI94" s="14">
        <v>6.62</v>
      </c>
      <c r="AJ94" s="14">
        <v>7.01</v>
      </c>
      <c r="AK94" s="14">
        <v>6.7</v>
      </c>
      <c r="AL94" s="17">
        <v>6.57</v>
      </c>
      <c r="AM94" s="17">
        <v>6.53</v>
      </c>
      <c r="AN94" s="18">
        <v>6.4</v>
      </c>
      <c r="AO94" s="14">
        <v>6.46</v>
      </c>
      <c r="AP94" s="14">
        <v>6.5</v>
      </c>
      <c r="AQ94" s="14">
        <v>7.09</v>
      </c>
      <c r="AR94" s="14">
        <v>6.71</v>
      </c>
      <c r="AS94" s="14">
        <v>6.37</v>
      </c>
      <c r="AT94" s="14">
        <v>5.96</v>
      </c>
      <c r="AU94" s="14">
        <v>5.87</v>
      </c>
      <c r="AV94" s="14">
        <v>5.93</v>
      </c>
      <c r="AW94" s="14">
        <v>5.91</v>
      </c>
      <c r="AX94" s="14">
        <v>5.9</v>
      </c>
      <c r="AY94" s="14">
        <v>5.86</v>
      </c>
      <c r="AZ94" s="14">
        <v>5.84</v>
      </c>
      <c r="BA94" s="14">
        <v>5.89</v>
      </c>
      <c r="BB94" s="14">
        <v>5.96</v>
      </c>
      <c r="BC94" s="14">
        <v>6.02</v>
      </c>
      <c r="BD94" s="14">
        <v>6.18</v>
      </c>
      <c r="BE94" s="14">
        <v>6.01</v>
      </c>
      <c r="BF94" s="14">
        <v>5.98</v>
      </c>
      <c r="BG94" s="14">
        <v>5.83</v>
      </c>
      <c r="BH94" s="14">
        <v>5.89236</v>
      </c>
      <c r="BI94" s="14">
        <v>6.03</v>
      </c>
      <c r="BJ94" s="13">
        <v>8.51</v>
      </c>
      <c r="BK94" s="36">
        <f>BN94/BM94</f>
        <v>8.8796100000000013</v>
      </c>
      <c r="BL94" s="37">
        <f>BK94/BJ94-1</f>
        <v>4.3432432432432666E-2</v>
      </c>
      <c r="BM94" s="4">
        <v>1000</v>
      </c>
      <c r="BN94" s="4">
        <v>8879.61</v>
      </c>
      <c r="BO94" s="42">
        <v>8.48</v>
      </c>
      <c r="BP94" s="14">
        <v>7.68</v>
      </c>
      <c r="BQ94" s="14">
        <v>7.47</v>
      </c>
      <c r="BR94" s="14">
        <v>6.95</v>
      </c>
      <c r="BS94" s="13">
        <v>7.09</v>
      </c>
      <c r="BT94" s="13">
        <v>7</v>
      </c>
      <c r="BU94" s="13">
        <v>7.13</v>
      </c>
      <c r="BV94" s="13">
        <v>7.49</v>
      </c>
      <c r="BW94" s="13">
        <v>7.86</v>
      </c>
      <c r="BX94" s="13">
        <v>7.77</v>
      </c>
      <c r="BY94" s="13">
        <v>7.4</v>
      </c>
      <c r="BZ94" s="13">
        <v>6.99</v>
      </c>
      <c r="CA94" s="13">
        <v>6.87</v>
      </c>
      <c r="CB94" s="13">
        <v>6.62</v>
      </c>
      <c r="CC94" s="13">
        <v>6.62</v>
      </c>
      <c r="CD94" s="13">
        <v>6.17</v>
      </c>
      <c r="CE94" s="13">
        <v>5.83</v>
      </c>
      <c r="CF94" s="59">
        <v>5.43</v>
      </c>
      <c r="CG94" s="61">
        <f>35500/7.0965/1000</f>
        <v>5.0024660043683511</v>
      </c>
    </row>
    <row r="95" spans="1:85" ht="15" customHeight="1" x14ac:dyDescent="0.2">
      <c r="A95" s="71"/>
      <c r="B95" s="81"/>
      <c r="C95" s="68"/>
      <c r="D95" s="13" t="s">
        <v>6</v>
      </c>
      <c r="E95" s="14">
        <v>4.1740652173913002</v>
      </c>
      <c r="F95" s="14">
        <v>4.52759253945481</v>
      </c>
      <c r="G95" s="14">
        <v>4.5908417016075598</v>
      </c>
      <c r="H95" s="14">
        <v>4.5692734900569203</v>
      </c>
      <c r="I95" s="14">
        <v>5.1895697021014504</v>
      </c>
      <c r="J95" s="14">
        <v>5.2326983182021101</v>
      </c>
      <c r="K95" s="14">
        <v>5.1509881974998297</v>
      </c>
      <c r="L95" s="14">
        <v>5.3940243055555603</v>
      </c>
      <c r="M95" s="14">
        <v>5.46590495457027</v>
      </c>
      <c r="N95" s="14">
        <v>5.6134471172574996</v>
      </c>
      <c r="O95" s="14">
        <v>6.8996003094772798</v>
      </c>
      <c r="P95" s="14">
        <v>7.0788143712574803</v>
      </c>
      <c r="Q95" s="14">
        <v>7.2848107142857099</v>
      </c>
      <c r="R95" s="14">
        <v>7.0358930957683699</v>
      </c>
      <c r="S95" s="14">
        <v>6.9716832362015797</v>
      </c>
      <c r="T95" s="14">
        <v>6.8780773638968498</v>
      </c>
      <c r="U95" s="14">
        <v>6.73834696930001</v>
      </c>
      <c r="V95" s="14">
        <v>6.6340781250000003</v>
      </c>
      <c r="W95" s="14">
        <v>6.6694886363636403</v>
      </c>
      <c r="X95" s="14">
        <v>6.3</v>
      </c>
      <c r="Y95" s="14">
        <v>7.1203676470588197</v>
      </c>
      <c r="Z95" s="14">
        <v>6.7863784678908603</v>
      </c>
      <c r="AA95" s="14">
        <v>6.7995480769230801</v>
      </c>
      <c r="AB95" s="14">
        <v>7.0958252427184503</v>
      </c>
      <c r="AC95" s="14">
        <v>6.8146702702702697</v>
      </c>
      <c r="AD95" s="14">
        <v>6.87660309278351</v>
      </c>
      <c r="AE95" s="14">
        <v>6.7048216374268996</v>
      </c>
      <c r="AF95" s="14">
        <v>6.4432103896103898</v>
      </c>
      <c r="AG95" s="14">
        <v>6.4334173749051997</v>
      </c>
      <c r="AH95" s="14">
        <v>6.3635626441199102</v>
      </c>
      <c r="AI95" s="14">
        <v>6.3191584000000001</v>
      </c>
      <c r="AJ95" s="24">
        <v>6.2387040000000002</v>
      </c>
      <c r="AK95" s="24">
        <v>5.4452931034482797</v>
      </c>
      <c r="AL95" s="24">
        <v>6.2265988216389898</v>
      </c>
      <c r="AM95" s="17">
        <v>6.1085098326121399</v>
      </c>
      <c r="AN95" s="18">
        <v>6.0785633964429104</v>
      </c>
      <c r="AO95" s="14">
        <v>6.1482199874292904</v>
      </c>
      <c r="AP95" s="14">
        <v>6.1870333333333303</v>
      </c>
      <c r="AQ95" s="14">
        <v>6.2322697318007698</v>
      </c>
      <c r="AR95" s="14">
        <v>6.2804985831564197</v>
      </c>
      <c r="AS95" s="14">
        <v>6.23944448888889</v>
      </c>
      <c r="AT95" s="14">
        <v>6.1582984728573198</v>
      </c>
      <c r="AU95" s="14">
        <v>5.8118075641025602</v>
      </c>
      <c r="AV95" s="14">
        <v>5.6499931898665201</v>
      </c>
      <c r="AW95" s="14">
        <v>5.5333333333333297</v>
      </c>
      <c r="AX95" s="14">
        <v>5.5</v>
      </c>
      <c r="AY95" s="14">
        <v>5.5787935489933496</v>
      </c>
      <c r="AZ95" s="14">
        <v>5.8552802690582997</v>
      </c>
      <c r="BA95" s="14">
        <v>5.5800001111111097</v>
      </c>
      <c r="BB95" s="14">
        <v>5.9688944370860897</v>
      </c>
      <c r="BC95" s="14">
        <v>5.9272111382202102</v>
      </c>
      <c r="BD95" s="14">
        <v>6.0216528925619803</v>
      </c>
      <c r="BE95" s="14">
        <v>5.91</v>
      </c>
      <c r="BF95" s="14">
        <v>6.01</v>
      </c>
      <c r="BG95" s="14">
        <v>0</v>
      </c>
      <c r="BH95" s="14">
        <v>0</v>
      </c>
      <c r="BI95" s="14">
        <v>0</v>
      </c>
      <c r="BJ95" s="14">
        <v>0</v>
      </c>
      <c r="BK95" s="14">
        <v>0</v>
      </c>
      <c r="BM95" s="4">
        <v>1000</v>
      </c>
      <c r="BO95" s="14">
        <v>0</v>
      </c>
      <c r="BP95" s="14">
        <v>0</v>
      </c>
      <c r="BQ95" s="14">
        <v>0</v>
      </c>
      <c r="BR95" s="14">
        <v>0</v>
      </c>
      <c r="BS95" s="14">
        <v>0</v>
      </c>
      <c r="BT95" s="14">
        <v>0</v>
      </c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59"/>
      <c r="CG95" s="61"/>
    </row>
    <row r="96" spans="1:85" ht="15" customHeight="1" x14ac:dyDescent="0.2">
      <c r="A96" s="71"/>
      <c r="B96" s="79" t="s">
        <v>88</v>
      </c>
      <c r="C96" s="13" t="s">
        <v>89</v>
      </c>
      <c r="D96" s="13" t="s">
        <v>6</v>
      </c>
      <c r="E96" s="15">
        <v>0</v>
      </c>
      <c r="F96" s="15">
        <v>2.5651333333333302</v>
      </c>
      <c r="G96" s="15">
        <v>0</v>
      </c>
      <c r="H96" s="15">
        <v>0</v>
      </c>
      <c r="I96" s="15">
        <v>1.48166666666667</v>
      </c>
      <c r="J96" s="15">
        <v>0</v>
      </c>
      <c r="K96" s="15">
        <v>0</v>
      </c>
      <c r="L96" s="15">
        <v>3.45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1.6</v>
      </c>
      <c r="V96" s="15">
        <v>0</v>
      </c>
      <c r="W96" s="15">
        <v>1.2450000000000001</v>
      </c>
      <c r="X96" s="14">
        <v>0</v>
      </c>
      <c r="Y96" s="14">
        <v>0</v>
      </c>
      <c r="Z96" s="14">
        <v>1.68112121212121</v>
      </c>
      <c r="AA96" s="14">
        <v>2</v>
      </c>
      <c r="AB96" s="14">
        <v>0</v>
      </c>
      <c r="AC96" s="14">
        <v>0</v>
      </c>
      <c r="AD96" s="14">
        <v>1.2866065232477399</v>
      </c>
      <c r="AE96" s="14">
        <v>0</v>
      </c>
      <c r="AF96" s="14">
        <v>1.98</v>
      </c>
      <c r="AG96" s="14">
        <v>1.42</v>
      </c>
      <c r="AH96" s="14">
        <v>0</v>
      </c>
      <c r="AI96" s="14">
        <v>1.4225000000000001</v>
      </c>
      <c r="AJ96" s="24">
        <v>2</v>
      </c>
      <c r="AK96" s="24">
        <v>1.43</v>
      </c>
      <c r="AL96" s="14">
        <v>0</v>
      </c>
      <c r="AM96" s="17">
        <v>2.5253333333333301</v>
      </c>
      <c r="AN96" s="18">
        <v>1.6</v>
      </c>
      <c r="AO96" s="14">
        <v>0</v>
      </c>
      <c r="AP96" s="14">
        <v>0</v>
      </c>
      <c r="AQ96" s="14">
        <v>1.3859999999999999</v>
      </c>
      <c r="AR96" s="14">
        <v>1.6839999999999999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  <c r="BB96" s="14">
        <v>0</v>
      </c>
      <c r="BC96" s="14">
        <v>0</v>
      </c>
      <c r="BD96" s="14">
        <v>0</v>
      </c>
      <c r="BE96" s="14">
        <v>0</v>
      </c>
      <c r="BF96" s="14">
        <v>0</v>
      </c>
      <c r="BG96" s="14">
        <v>0</v>
      </c>
      <c r="BH96" s="14">
        <v>0</v>
      </c>
      <c r="BI96" s="14">
        <v>0</v>
      </c>
      <c r="BJ96" s="14">
        <v>0</v>
      </c>
      <c r="BK96" s="14">
        <v>0</v>
      </c>
      <c r="BM96" s="4">
        <v>1000</v>
      </c>
      <c r="BO96" s="14">
        <v>0</v>
      </c>
      <c r="BP96" s="14">
        <v>0</v>
      </c>
      <c r="BQ96" s="14">
        <v>0</v>
      </c>
      <c r="BR96" s="14">
        <v>0</v>
      </c>
      <c r="BS96" s="14">
        <v>0</v>
      </c>
      <c r="BT96" s="14">
        <v>0</v>
      </c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59"/>
      <c r="CG96" s="61"/>
    </row>
    <row r="97" spans="1:85" ht="15" customHeight="1" x14ac:dyDescent="0.2">
      <c r="A97" s="71"/>
      <c r="B97" s="80"/>
      <c r="C97" s="13" t="s">
        <v>90</v>
      </c>
      <c r="D97" s="13" t="s">
        <v>6</v>
      </c>
      <c r="E97" s="15">
        <v>0</v>
      </c>
      <c r="F97" s="15">
        <v>0</v>
      </c>
      <c r="G97" s="15">
        <v>3.34</v>
      </c>
      <c r="H97" s="15">
        <v>0</v>
      </c>
      <c r="I97" s="15">
        <v>1.99</v>
      </c>
      <c r="J97" s="15">
        <v>0</v>
      </c>
      <c r="K97" s="15">
        <v>0</v>
      </c>
      <c r="L97" s="15">
        <v>0</v>
      </c>
      <c r="M97" s="15">
        <v>3.34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2.1800000000000002</v>
      </c>
      <c r="U97" s="15">
        <v>2.18834761321909</v>
      </c>
      <c r="V97" s="15">
        <v>2.1811764705882402</v>
      </c>
      <c r="W97" s="15">
        <v>2.2426400000000002</v>
      </c>
      <c r="X97" s="14">
        <v>2.2656333333333301</v>
      </c>
      <c r="Y97" s="14">
        <v>1.9438181818181799</v>
      </c>
      <c r="Z97" s="14">
        <v>2.4303333333333299</v>
      </c>
      <c r="AA97" s="14">
        <v>2.0259</v>
      </c>
      <c r="AB97" s="14">
        <v>2.0161538461538502</v>
      </c>
      <c r="AC97" s="14">
        <v>2.0230769230769199</v>
      </c>
      <c r="AD97" s="14">
        <v>0</v>
      </c>
      <c r="AE97" s="14">
        <v>0</v>
      </c>
      <c r="AF97" s="14">
        <v>2.7248965517241399</v>
      </c>
      <c r="AG97" s="14">
        <v>1.5702</v>
      </c>
      <c r="AH97" s="14">
        <v>0</v>
      </c>
      <c r="AI97" s="14">
        <v>2.6769333333333298</v>
      </c>
      <c r="AJ97" s="24">
        <v>3.2100430107526901</v>
      </c>
      <c r="AK97" s="24">
        <v>2.84486666666667</v>
      </c>
      <c r="AL97" s="14">
        <v>0</v>
      </c>
      <c r="AM97" s="14">
        <v>0</v>
      </c>
      <c r="AN97" s="14">
        <v>0</v>
      </c>
      <c r="AO97" s="14">
        <v>1.9740017746228899</v>
      </c>
      <c r="AP97" s="14">
        <v>0</v>
      </c>
      <c r="AQ97" s="14">
        <v>0</v>
      </c>
      <c r="AR97" s="14">
        <v>2.0094545454545498</v>
      </c>
      <c r="AS97" s="14">
        <v>0</v>
      </c>
      <c r="AT97" s="14">
        <v>0</v>
      </c>
      <c r="AU97" s="14">
        <v>0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14">
        <v>0</v>
      </c>
      <c r="BF97" s="14">
        <v>0</v>
      </c>
      <c r="BG97" s="14">
        <v>0</v>
      </c>
      <c r="BH97" s="14">
        <v>0</v>
      </c>
      <c r="BI97" s="14">
        <v>0</v>
      </c>
      <c r="BJ97" s="14">
        <v>0</v>
      </c>
      <c r="BK97" s="14">
        <v>0</v>
      </c>
      <c r="BM97" s="4">
        <v>1000</v>
      </c>
      <c r="BO97" s="14">
        <v>0</v>
      </c>
      <c r="BP97" s="14">
        <v>0</v>
      </c>
      <c r="BQ97" s="14">
        <v>0</v>
      </c>
      <c r="BR97" s="14">
        <v>0</v>
      </c>
      <c r="BS97" s="14">
        <v>0</v>
      </c>
      <c r="BT97" s="14">
        <v>0</v>
      </c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59"/>
      <c r="CG97" s="61"/>
    </row>
    <row r="98" spans="1:85" ht="15" customHeight="1" x14ac:dyDescent="0.2">
      <c r="A98" s="71"/>
      <c r="B98" s="80"/>
      <c r="C98" s="13" t="s">
        <v>91</v>
      </c>
      <c r="D98" s="13" t="s">
        <v>6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2.2371833333333302</v>
      </c>
      <c r="L98" s="15">
        <v>2.2513000000000001</v>
      </c>
      <c r="M98" s="15">
        <v>2.3478333333333299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  <c r="BF98" s="14">
        <v>0</v>
      </c>
      <c r="BG98" s="14">
        <v>0</v>
      </c>
      <c r="BH98" s="14">
        <v>0</v>
      </c>
      <c r="BI98" s="14">
        <v>0</v>
      </c>
      <c r="BJ98" s="14">
        <v>0</v>
      </c>
      <c r="BK98" s="14">
        <v>0</v>
      </c>
      <c r="BM98" s="4">
        <v>1000</v>
      </c>
      <c r="BO98" s="14">
        <v>0</v>
      </c>
      <c r="BP98" s="14">
        <v>0</v>
      </c>
      <c r="BQ98" s="14">
        <v>0</v>
      </c>
      <c r="BR98" s="14">
        <v>0</v>
      </c>
      <c r="BS98" s="14">
        <v>0</v>
      </c>
      <c r="BT98" s="14">
        <v>0</v>
      </c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59"/>
      <c r="CG98" s="61"/>
    </row>
    <row r="99" spans="1:85" ht="15" customHeight="1" x14ac:dyDescent="0.2">
      <c r="A99" s="71"/>
      <c r="B99" s="80"/>
      <c r="C99" s="13" t="s">
        <v>92</v>
      </c>
      <c r="D99" s="13" t="s">
        <v>6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0.93</v>
      </c>
      <c r="L99" s="15">
        <v>0</v>
      </c>
      <c r="M99" s="15">
        <v>0</v>
      </c>
      <c r="N99" s="15">
        <v>1.0922000000000001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4">
        <v>0</v>
      </c>
      <c r="Y99" s="14">
        <v>0</v>
      </c>
      <c r="Z99" s="14">
        <v>1.0993999999999999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24">
        <v>1.10528571428571</v>
      </c>
      <c r="AK99" s="14">
        <v>0</v>
      </c>
      <c r="AL99" s="14">
        <v>0</v>
      </c>
      <c r="AM99" s="14">
        <v>0</v>
      </c>
      <c r="AN99" s="18">
        <v>1.1000000000000001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0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4">
        <v>0</v>
      </c>
      <c r="BF99" s="14">
        <v>0</v>
      </c>
      <c r="BG99" s="14">
        <v>0</v>
      </c>
      <c r="BH99" s="14">
        <v>0</v>
      </c>
      <c r="BI99" s="14">
        <v>0</v>
      </c>
      <c r="BJ99" s="14">
        <v>0</v>
      </c>
      <c r="BK99" s="14">
        <v>0</v>
      </c>
      <c r="BM99" s="4">
        <v>1000</v>
      </c>
      <c r="BO99" s="14">
        <v>0</v>
      </c>
      <c r="BP99" s="14">
        <v>0</v>
      </c>
      <c r="BQ99" s="14">
        <v>0</v>
      </c>
      <c r="BR99" s="14">
        <v>0</v>
      </c>
      <c r="BS99" s="14">
        <v>0</v>
      </c>
      <c r="BT99" s="14">
        <v>0</v>
      </c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59"/>
      <c r="CG99" s="61"/>
    </row>
    <row r="100" spans="1:85" ht="15" customHeight="1" x14ac:dyDescent="0.2">
      <c r="A100" s="71"/>
      <c r="B100" s="80"/>
      <c r="C100" s="13" t="s">
        <v>93</v>
      </c>
      <c r="D100" s="13" t="s">
        <v>6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3.4311111111111101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3.1183486238532101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14">
        <v>0</v>
      </c>
      <c r="BG100" s="14">
        <v>0</v>
      </c>
      <c r="BH100" s="14">
        <v>0</v>
      </c>
      <c r="BI100" s="14">
        <v>0</v>
      </c>
      <c r="BJ100" s="14">
        <v>0</v>
      </c>
      <c r="BK100" s="14">
        <v>0</v>
      </c>
      <c r="BM100" s="4">
        <v>1000</v>
      </c>
      <c r="BO100" s="14">
        <v>0</v>
      </c>
      <c r="BP100" s="14">
        <v>0</v>
      </c>
      <c r="BQ100" s="14">
        <v>0</v>
      </c>
      <c r="BR100" s="14">
        <v>0</v>
      </c>
      <c r="BS100" s="14">
        <v>0</v>
      </c>
      <c r="BT100" s="14">
        <v>0</v>
      </c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59"/>
      <c r="CG100" s="61"/>
    </row>
    <row r="101" spans="1:85" ht="15" customHeight="1" x14ac:dyDescent="0.2">
      <c r="A101" s="71"/>
      <c r="B101" s="80"/>
      <c r="C101" s="13" t="s">
        <v>94</v>
      </c>
      <c r="D101" s="13" t="s">
        <v>6</v>
      </c>
      <c r="E101" s="15">
        <v>0</v>
      </c>
      <c r="F101" s="15">
        <v>0</v>
      </c>
      <c r="G101" s="15">
        <v>3.6181818181818199</v>
      </c>
      <c r="H101" s="15">
        <v>4.1083377216078603</v>
      </c>
      <c r="I101" s="15">
        <v>4.7446458371963702</v>
      </c>
      <c r="J101" s="15">
        <v>4.7155643564356398</v>
      </c>
      <c r="K101" s="15">
        <v>5.3131832797427698</v>
      </c>
      <c r="L101" s="15">
        <v>0</v>
      </c>
      <c r="M101" s="15">
        <v>3.06636363636364</v>
      </c>
      <c r="N101" s="15">
        <v>0</v>
      </c>
      <c r="O101" s="15">
        <v>0</v>
      </c>
      <c r="P101" s="15">
        <v>0</v>
      </c>
      <c r="Q101" s="15">
        <v>0</v>
      </c>
      <c r="R101" s="15">
        <v>6.0786956521739102</v>
      </c>
      <c r="S101" s="15">
        <v>0</v>
      </c>
      <c r="T101" s="15">
        <v>0</v>
      </c>
      <c r="U101" s="15">
        <v>0</v>
      </c>
      <c r="V101" s="15">
        <v>3.9</v>
      </c>
      <c r="W101" s="15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0</v>
      </c>
      <c r="BJ101" s="14">
        <v>0</v>
      </c>
      <c r="BK101" s="14">
        <v>0</v>
      </c>
      <c r="BM101" s="4">
        <v>1000</v>
      </c>
      <c r="BO101" s="14">
        <v>0</v>
      </c>
      <c r="BP101" s="14">
        <v>0</v>
      </c>
      <c r="BQ101" s="14">
        <v>0</v>
      </c>
      <c r="BR101" s="14">
        <v>0</v>
      </c>
      <c r="BS101" s="14">
        <v>0</v>
      </c>
      <c r="BT101" s="14">
        <v>0</v>
      </c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59"/>
      <c r="CG101" s="61"/>
    </row>
    <row r="102" spans="1:85" ht="15" customHeight="1" x14ac:dyDescent="0.2">
      <c r="A102" s="71"/>
      <c r="B102" s="80"/>
      <c r="C102" s="13" t="s">
        <v>95</v>
      </c>
      <c r="D102" s="13" t="s">
        <v>6</v>
      </c>
      <c r="E102" s="15">
        <v>4.1961818181818202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6.28571428571429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4">
        <v>0</v>
      </c>
      <c r="Y102" s="14">
        <v>5.3636363636363598</v>
      </c>
      <c r="Z102" s="14">
        <v>3.55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4">
        <v>0</v>
      </c>
      <c r="BF102" s="14">
        <v>0</v>
      </c>
      <c r="BG102" s="14">
        <v>0</v>
      </c>
      <c r="BH102" s="14">
        <v>0</v>
      </c>
      <c r="BI102" s="14">
        <v>0</v>
      </c>
      <c r="BJ102" s="14">
        <v>0</v>
      </c>
      <c r="BK102" s="14">
        <v>0</v>
      </c>
      <c r="BM102" s="4">
        <v>1000</v>
      </c>
      <c r="BO102" s="14">
        <v>0</v>
      </c>
      <c r="BP102" s="14">
        <v>0</v>
      </c>
      <c r="BQ102" s="14">
        <v>0</v>
      </c>
      <c r="BR102" s="14">
        <v>0</v>
      </c>
      <c r="BS102" s="14">
        <v>0</v>
      </c>
      <c r="BT102" s="14">
        <v>0</v>
      </c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59"/>
      <c r="CG102" s="61"/>
    </row>
    <row r="103" spans="1:85" ht="15" customHeight="1" x14ac:dyDescent="0.2">
      <c r="A103" s="71"/>
      <c r="B103" s="80"/>
      <c r="C103" s="13" t="s">
        <v>96</v>
      </c>
      <c r="D103" s="13" t="s">
        <v>6</v>
      </c>
      <c r="E103" s="15">
        <v>3.1040420013486401</v>
      </c>
      <c r="F103" s="15">
        <v>4.0561291297340896</v>
      </c>
      <c r="G103" s="15">
        <v>3.85821528442436</v>
      </c>
      <c r="H103" s="15">
        <v>3.7137705326330002</v>
      </c>
      <c r="I103" s="15">
        <v>4.0263127485869799</v>
      </c>
      <c r="J103" s="15">
        <v>3.73332614427127</v>
      </c>
      <c r="K103" s="15">
        <v>3.4553633324307902</v>
      </c>
      <c r="L103" s="15">
        <v>3.3069190036734102</v>
      </c>
      <c r="M103" s="15">
        <v>3.5968167202572299</v>
      </c>
      <c r="N103" s="15">
        <v>4.1249085849190896</v>
      </c>
      <c r="O103" s="15">
        <v>3.8987509269133702</v>
      </c>
      <c r="P103" s="15">
        <v>4.3520434326993804</v>
      </c>
      <c r="Q103" s="15">
        <v>4.56525992510565</v>
      </c>
      <c r="R103" s="15">
        <v>5.6767843304107304</v>
      </c>
      <c r="S103" s="15">
        <v>5.0924398534875799</v>
      </c>
      <c r="T103" s="15">
        <v>5.2476980165758098</v>
      </c>
      <c r="U103" s="15">
        <v>6.9839654179950399</v>
      </c>
      <c r="V103" s="15">
        <v>4.96113601234482</v>
      </c>
      <c r="W103" s="15">
        <v>4.8671953960119403</v>
      </c>
      <c r="X103" s="14">
        <v>4.5232785740044799</v>
      </c>
      <c r="Y103" s="14">
        <v>4.4558532980709398</v>
      </c>
      <c r="Z103" s="14">
        <v>5.3609521572646699</v>
      </c>
      <c r="AA103" s="14">
        <v>4.7644753600470304</v>
      </c>
      <c r="AB103" s="14">
        <v>4.7911196718530098</v>
      </c>
      <c r="AC103" s="14">
        <v>4.4903029534795298</v>
      </c>
      <c r="AD103" s="14">
        <v>5.3558606619845497</v>
      </c>
      <c r="AE103" s="14">
        <v>4.6199938180481004</v>
      </c>
      <c r="AF103" s="14">
        <v>4.48111014608277</v>
      </c>
      <c r="AG103" s="14">
        <v>4.3987976161798104</v>
      </c>
      <c r="AH103" s="14">
        <v>4.1769597591739904</v>
      </c>
      <c r="AI103" s="14">
        <v>3.7797971397354999</v>
      </c>
      <c r="AJ103" s="24">
        <v>4.2890104506858302</v>
      </c>
      <c r="AK103" s="24">
        <v>4.9169040719092303</v>
      </c>
      <c r="AL103" s="24">
        <v>4.36659689481385</v>
      </c>
      <c r="AM103" s="17">
        <v>4.6383113574508803</v>
      </c>
      <c r="AN103" s="18">
        <v>4.6216285191004696</v>
      </c>
      <c r="AO103" s="14">
        <v>3.8223666819795099</v>
      </c>
      <c r="AP103" s="14">
        <v>4.1948672830796303</v>
      </c>
      <c r="AQ103" s="14">
        <v>4.0148570777107597</v>
      </c>
      <c r="AR103" s="14">
        <v>3.3623485081053799</v>
      </c>
      <c r="AS103" s="14">
        <v>4.1697520661157004</v>
      </c>
      <c r="AT103" s="14">
        <v>3.9198582629674301</v>
      </c>
      <c r="AU103" s="14">
        <v>3.5941376180711999</v>
      </c>
      <c r="AV103" s="14">
        <v>3.7281909157322302</v>
      </c>
      <c r="AW103" s="14">
        <v>4.6542636833829096</v>
      </c>
      <c r="AX103" s="14">
        <v>3.5979671809943699</v>
      </c>
      <c r="AY103" s="14">
        <v>3.6533898111047498</v>
      </c>
      <c r="AZ103" s="14">
        <v>3.6531255796698199</v>
      </c>
      <c r="BA103" s="14">
        <v>3.7072844827586202</v>
      </c>
      <c r="BB103" s="14">
        <v>3.0583014415783998</v>
      </c>
      <c r="BC103" s="14">
        <v>3.2157662785597498</v>
      </c>
      <c r="BD103" s="14">
        <v>2.82336935712306</v>
      </c>
      <c r="BE103" s="14">
        <v>2.6799558215392398</v>
      </c>
      <c r="BF103" s="14">
        <v>3.2157662785597498</v>
      </c>
      <c r="BG103" s="14">
        <v>0</v>
      </c>
      <c r="BH103" s="14">
        <v>0</v>
      </c>
      <c r="BI103" s="14">
        <v>0</v>
      </c>
      <c r="BJ103" s="14">
        <v>0</v>
      </c>
      <c r="BK103" s="14">
        <v>0</v>
      </c>
      <c r="BM103" s="4">
        <v>1000</v>
      </c>
      <c r="BO103" s="14">
        <v>0</v>
      </c>
      <c r="BP103" s="14">
        <v>0</v>
      </c>
      <c r="BQ103" s="14">
        <v>0</v>
      </c>
      <c r="BR103" s="14">
        <v>0</v>
      </c>
      <c r="BS103" s="14">
        <v>0</v>
      </c>
      <c r="BT103" s="14">
        <v>0</v>
      </c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59"/>
      <c r="CG103" s="61"/>
    </row>
    <row r="104" spans="1:85" ht="15" customHeight="1" x14ac:dyDescent="0.2">
      <c r="A104" s="71"/>
      <c r="B104" s="80"/>
      <c r="C104" s="13" t="s">
        <v>97</v>
      </c>
      <c r="D104" s="13" t="s">
        <v>6</v>
      </c>
      <c r="E104" s="15">
        <v>3.3193342893342699</v>
      </c>
      <c r="F104" s="15">
        <v>4.0312823126774902</v>
      </c>
      <c r="G104" s="15">
        <v>3.7627465297898901</v>
      </c>
      <c r="H104" s="15">
        <v>3.9475960413253501</v>
      </c>
      <c r="I104" s="15">
        <v>4.100628376655</v>
      </c>
      <c r="J104" s="15">
        <v>4.3196257631958002</v>
      </c>
      <c r="K104" s="15">
        <v>4.3216931262651004</v>
      </c>
      <c r="L104" s="15">
        <v>3.9002832993367398</v>
      </c>
      <c r="M104" s="15">
        <v>4.0734557262893798</v>
      </c>
      <c r="N104" s="15">
        <v>4.30413481918883</v>
      </c>
      <c r="O104" s="15">
        <v>4.7362406438158802</v>
      </c>
      <c r="P104" s="15">
        <v>4.7826882307238501</v>
      </c>
      <c r="Q104" s="15">
        <v>5.24573594732614</v>
      </c>
      <c r="R104" s="15">
        <v>5.0468203048302804</v>
      </c>
      <c r="S104" s="15">
        <v>4.76440000635586</v>
      </c>
      <c r="T104" s="15">
        <v>5.4188735164369897</v>
      </c>
      <c r="U104" s="15">
        <v>5.33315295001879</v>
      </c>
      <c r="V104" s="15">
        <v>5.1730009972118802</v>
      </c>
      <c r="W104" s="15">
        <v>4.8985667062519003</v>
      </c>
      <c r="X104" s="14">
        <v>4.1762139479999298</v>
      </c>
      <c r="Y104" s="14">
        <v>4.6897465065893096</v>
      </c>
      <c r="Z104" s="14">
        <v>4.5460227897263001</v>
      </c>
      <c r="AA104" s="14">
        <v>5.1079118433183996</v>
      </c>
      <c r="AB104" s="14">
        <v>5.3904910324299298</v>
      </c>
      <c r="AC104" s="14">
        <v>5.3123204501114598</v>
      </c>
      <c r="AD104" s="14">
        <v>4.3229821996270896</v>
      </c>
      <c r="AE104" s="14">
        <v>5.1315545995409</v>
      </c>
      <c r="AF104" s="14">
        <v>5.0724961870869301</v>
      </c>
      <c r="AG104" s="14">
        <v>4.9808000292849899</v>
      </c>
      <c r="AH104" s="14">
        <v>4.86665460120087</v>
      </c>
      <c r="AI104" s="14">
        <v>4.7125919764211703</v>
      </c>
      <c r="AJ104" s="24">
        <v>4.8405284546924401</v>
      </c>
      <c r="AK104" s="24">
        <v>5.4418296136852797</v>
      </c>
      <c r="AL104" s="24">
        <v>4.3629217205726096</v>
      </c>
      <c r="AM104" s="17">
        <v>4.2809307365186902</v>
      </c>
      <c r="AN104" s="18">
        <v>5.1209260094806801</v>
      </c>
      <c r="AO104" s="14">
        <v>4.9569380447132803</v>
      </c>
      <c r="AP104" s="14">
        <v>5.4808979101910698</v>
      </c>
      <c r="AQ104" s="14">
        <v>4.3662390846568702</v>
      </c>
      <c r="AR104" s="14">
        <v>4.7617122996103296</v>
      </c>
      <c r="AS104" s="14">
        <v>4.1065756284387103</v>
      </c>
      <c r="AT104" s="14">
        <v>4.7439007744838602</v>
      </c>
      <c r="AU104" s="14">
        <v>4.6499293976668596</v>
      </c>
      <c r="AV104" s="14">
        <v>4.2417337071010301</v>
      </c>
      <c r="AW104" s="14">
        <v>4.2415978372534404</v>
      </c>
      <c r="AX104" s="14">
        <v>4.0146536446744898</v>
      </c>
      <c r="AY104" s="14">
        <v>4.3064118899881096</v>
      </c>
      <c r="AZ104" s="14">
        <v>4.1109084592641301</v>
      </c>
      <c r="BA104" s="14">
        <v>4.4285274986730103</v>
      </c>
      <c r="BB104" s="14">
        <v>4.2311932911555603</v>
      </c>
      <c r="BC104" s="14">
        <v>4.2918551696261797</v>
      </c>
      <c r="BD104" s="14">
        <v>4.0599006812477603</v>
      </c>
      <c r="BE104" s="14">
        <v>4.3841291666624702</v>
      </c>
      <c r="BF104" s="14">
        <v>4.2918551696261797</v>
      </c>
      <c r="BG104" s="14">
        <v>0</v>
      </c>
      <c r="BH104" s="14">
        <v>0</v>
      </c>
      <c r="BI104" s="14">
        <v>0</v>
      </c>
      <c r="BJ104" s="14">
        <v>0</v>
      </c>
      <c r="BK104" s="14">
        <v>0</v>
      </c>
      <c r="BM104" s="4">
        <v>1000</v>
      </c>
      <c r="BO104" s="14">
        <v>0</v>
      </c>
      <c r="BP104" s="14">
        <v>0</v>
      </c>
      <c r="BQ104" s="14">
        <v>0</v>
      </c>
      <c r="BR104" s="14">
        <v>0</v>
      </c>
      <c r="BS104" s="14">
        <v>0</v>
      </c>
      <c r="BT104" s="14">
        <v>0</v>
      </c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59"/>
      <c r="CG104" s="61"/>
    </row>
    <row r="105" spans="1:85" ht="15" customHeight="1" x14ac:dyDescent="0.2">
      <c r="A105" s="70"/>
      <c r="B105" s="81"/>
      <c r="C105" s="13" t="s">
        <v>98</v>
      </c>
      <c r="D105" s="13" t="s">
        <v>6</v>
      </c>
      <c r="E105" s="15">
        <v>4.085</v>
      </c>
      <c r="F105" s="15">
        <v>1.77714285714286</v>
      </c>
      <c r="G105" s="15">
        <v>0</v>
      </c>
      <c r="H105" s="15">
        <v>1.845</v>
      </c>
      <c r="I105" s="15">
        <v>0</v>
      </c>
      <c r="J105" s="15">
        <v>0</v>
      </c>
      <c r="K105" s="15">
        <v>1.6</v>
      </c>
      <c r="L105" s="15">
        <v>1.55</v>
      </c>
      <c r="M105" s="15">
        <v>0</v>
      </c>
      <c r="N105" s="15">
        <v>0</v>
      </c>
      <c r="O105" s="15">
        <v>1.9733333333333301</v>
      </c>
      <c r="P105" s="15">
        <v>2.0985999999999998</v>
      </c>
      <c r="Q105" s="15">
        <v>0</v>
      </c>
      <c r="R105" s="15">
        <v>1.85666666666667</v>
      </c>
      <c r="S105" s="15">
        <v>0</v>
      </c>
      <c r="T105" s="15">
        <v>0</v>
      </c>
      <c r="U105" s="15">
        <v>2.9566666666666701</v>
      </c>
      <c r="V105" s="15">
        <v>2.363</v>
      </c>
      <c r="W105" s="15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2.5356435643564401</v>
      </c>
      <c r="AG105" s="14">
        <v>0</v>
      </c>
      <c r="AH105" s="14">
        <v>0</v>
      </c>
      <c r="AI105" s="14">
        <v>0</v>
      </c>
      <c r="AJ105" s="14">
        <v>0</v>
      </c>
      <c r="AK105" s="24">
        <v>2.2242857142857102</v>
      </c>
      <c r="AL105" s="14">
        <v>0</v>
      </c>
      <c r="AM105" s="14">
        <v>0</v>
      </c>
      <c r="AN105" s="14">
        <v>2.2639999999999998</v>
      </c>
      <c r="AO105" s="14">
        <v>0</v>
      </c>
      <c r="AP105" s="14">
        <v>0</v>
      </c>
      <c r="AQ105" s="14">
        <v>1.2625</v>
      </c>
      <c r="AR105" s="14">
        <v>0</v>
      </c>
      <c r="AS105" s="14">
        <v>0</v>
      </c>
      <c r="AT105" s="14">
        <v>0</v>
      </c>
      <c r="AU105" s="14">
        <v>0</v>
      </c>
      <c r="AV105" s="14">
        <v>0</v>
      </c>
      <c r="AW105" s="14">
        <v>0</v>
      </c>
      <c r="AX105" s="14">
        <v>0</v>
      </c>
      <c r="AY105" s="14">
        <v>0</v>
      </c>
      <c r="AZ105" s="14">
        <v>0</v>
      </c>
      <c r="BA105" s="14">
        <v>0</v>
      </c>
      <c r="BB105" s="14">
        <v>0</v>
      </c>
      <c r="BC105" s="14">
        <v>0</v>
      </c>
      <c r="BD105" s="14">
        <v>0</v>
      </c>
      <c r="BE105" s="14">
        <v>0</v>
      </c>
      <c r="BF105" s="14">
        <v>0</v>
      </c>
      <c r="BG105" s="14">
        <v>0</v>
      </c>
      <c r="BH105" s="14">
        <v>0</v>
      </c>
      <c r="BI105" s="14">
        <v>0</v>
      </c>
      <c r="BJ105" s="14">
        <v>0</v>
      </c>
      <c r="BK105" s="14">
        <v>0</v>
      </c>
      <c r="BM105" s="4">
        <v>1000</v>
      </c>
      <c r="BO105" s="14">
        <v>0</v>
      </c>
      <c r="BP105" s="14">
        <v>0</v>
      </c>
      <c r="BQ105" s="14">
        <v>0</v>
      </c>
      <c r="BR105" s="14">
        <v>0</v>
      </c>
      <c r="BS105" s="14">
        <v>0</v>
      </c>
      <c r="BT105" s="14">
        <v>0</v>
      </c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59"/>
      <c r="CG105" s="61"/>
    </row>
    <row r="106" spans="1:85" ht="15" customHeight="1" x14ac:dyDescent="0.2">
      <c r="A106" s="69">
        <v>17</v>
      </c>
      <c r="B106" s="67" t="s">
        <v>185</v>
      </c>
      <c r="C106" s="68" t="s">
        <v>99</v>
      </c>
      <c r="D106" s="13" t="s">
        <v>5</v>
      </c>
      <c r="E106" s="14">
        <v>95.15</v>
      </c>
      <c r="F106" s="14">
        <v>95.14</v>
      </c>
      <c r="G106" s="14">
        <v>94.04</v>
      </c>
      <c r="H106" s="14">
        <v>86.9</v>
      </c>
      <c r="I106" s="14">
        <v>77.319999999999993</v>
      </c>
      <c r="J106" s="14">
        <v>77.41</v>
      </c>
      <c r="K106" s="14">
        <v>95.95</v>
      </c>
      <c r="L106" s="14">
        <v>81.83</v>
      </c>
      <c r="M106" s="14">
        <v>82.69</v>
      </c>
      <c r="N106" s="14">
        <v>82.72</v>
      </c>
      <c r="O106" s="14">
        <v>85.25</v>
      </c>
      <c r="P106" s="14">
        <v>85.59</v>
      </c>
      <c r="Q106" s="14">
        <v>88.05</v>
      </c>
      <c r="R106" s="14">
        <v>90.89</v>
      </c>
      <c r="S106" s="14">
        <v>102.6</v>
      </c>
      <c r="T106" s="14">
        <v>109.94</v>
      </c>
      <c r="U106" s="14">
        <v>109.94</v>
      </c>
      <c r="V106" s="14">
        <v>102.22</v>
      </c>
      <c r="W106" s="14">
        <v>104.3</v>
      </c>
      <c r="X106" s="14">
        <v>101.04</v>
      </c>
      <c r="Y106" s="14">
        <v>100.96</v>
      </c>
      <c r="Z106" s="14">
        <v>100.79</v>
      </c>
      <c r="AA106" s="14">
        <v>100.47</v>
      </c>
      <c r="AB106" s="14">
        <v>100.82</v>
      </c>
      <c r="AC106" s="14">
        <v>102.22</v>
      </c>
      <c r="AD106" s="14">
        <v>104.35</v>
      </c>
      <c r="AE106" s="14">
        <v>104.54</v>
      </c>
      <c r="AF106" s="14">
        <v>104.18</v>
      </c>
      <c r="AG106" s="14">
        <v>103.94</v>
      </c>
      <c r="AH106" s="14">
        <v>101.6</v>
      </c>
      <c r="AI106" s="14">
        <v>101.87</v>
      </c>
      <c r="AJ106" s="14">
        <v>101.54</v>
      </c>
      <c r="AK106" s="14">
        <v>102.99</v>
      </c>
      <c r="AL106" s="17">
        <v>106.04</v>
      </c>
      <c r="AM106" s="17">
        <v>106.48</v>
      </c>
      <c r="AN106" s="18">
        <v>106.74</v>
      </c>
      <c r="AO106" s="14">
        <v>107.74</v>
      </c>
      <c r="AP106" s="14">
        <v>108.3</v>
      </c>
      <c r="AQ106" s="14">
        <v>107.43</v>
      </c>
      <c r="AR106" s="14">
        <v>101.74</v>
      </c>
      <c r="AS106" s="14">
        <v>104.68</v>
      </c>
      <c r="AT106" s="14">
        <v>104.47</v>
      </c>
      <c r="AU106" s="14">
        <v>105.36</v>
      </c>
      <c r="AV106" s="14">
        <v>104.32</v>
      </c>
      <c r="AW106" s="14">
        <v>109.49</v>
      </c>
      <c r="AX106" s="14">
        <v>103.25</v>
      </c>
      <c r="AY106" s="14">
        <v>102.91</v>
      </c>
      <c r="AZ106" s="14">
        <v>104.97</v>
      </c>
      <c r="BA106" s="14">
        <v>105.49</v>
      </c>
      <c r="BB106" s="14">
        <v>106</v>
      </c>
      <c r="BC106" s="14">
        <v>105.32</v>
      </c>
      <c r="BD106" s="14">
        <v>103.68</v>
      </c>
      <c r="BE106" s="14">
        <v>104.01</v>
      </c>
      <c r="BF106" s="14">
        <v>105.39</v>
      </c>
      <c r="BG106" s="14">
        <v>103.08</v>
      </c>
      <c r="BH106" s="14">
        <v>103.619</v>
      </c>
      <c r="BI106" s="14">
        <v>103.12</v>
      </c>
      <c r="BJ106" s="13">
        <v>102.22</v>
      </c>
      <c r="BK106" s="14">
        <v>103.6</v>
      </c>
      <c r="BL106" s="37">
        <f>BK106/BJ106-1</f>
        <v>1.350029348464088E-2</v>
      </c>
      <c r="BM106" s="4">
        <v>1000</v>
      </c>
      <c r="BN106" s="49"/>
      <c r="BO106" s="50">
        <v>103.6</v>
      </c>
      <c r="BP106" s="14">
        <v>104.41</v>
      </c>
      <c r="BQ106" s="14">
        <v>104.41</v>
      </c>
      <c r="BR106" s="14">
        <v>104.41</v>
      </c>
      <c r="BS106" s="14">
        <v>105.31</v>
      </c>
      <c r="BT106" s="14">
        <v>101.26</v>
      </c>
      <c r="BU106" s="13">
        <v>67.52</v>
      </c>
      <c r="BV106" s="13">
        <v>99.46</v>
      </c>
      <c r="BW106" s="13">
        <v>81.52</v>
      </c>
      <c r="BX106" s="13">
        <v>65.39</v>
      </c>
      <c r="BY106" s="13">
        <v>52.12</v>
      </c>
      <c r="BZ106" s="13">
        <v>51.33</v>
      </c>
      <c r="CA106" s="13">
        <v>56.16</v>
      </c>
      <c r="CB106" s="13">
        <v>61.89</v>
      </c>
      <c r="CC106" s="13">
        <v>63.71</v>
      </c>
      <c r="CD106" s="13">
        <v>61.96</v>
      </c>
      <c r="CE106" s="13">
        <v>62.5</v>
      </c>
      <c r="CF106" s="59">
        <v>62.27</v>
      </c>
      <c r="CG106" s="61">
        <f>430000/7.0965/1000</f>
        <v>60.593250193757484</v>
      </c>
    </row>
    <row r="107" spans="1:85" ht="15" customHeight="1" x14ac:dyDescent="0.2">
      <c r="A107" s="71"/>
      <c r="B107" s="67"/>
      <c r="C107" s="68"/>
      <c r="D107" s="13" t="s">
        <v>6</v>
      </c>
      <c r="E107" s="14">
        <v>83.6666666666667</v>
      </c>
      <c r="F107" s="14">
        <v>0</v>
      </c>
      <c r="G107" s="14">
        <v>0</v>
      </c>
      <c r="H107" s="14">
        <v>0</v>
      </c>
      <c r="I107" s="14">
        <v>67.747583333333296</v>
      </c>
      <c r="J107" s="14">
        <v>69.256772968109601</v>
      </c>
      <c r="K107" s="14">
        <v>73.583024390243907</v>
      </c>
      <c r="L107" s="14">
        <v>70</v>
      </c>
      <c r="M107" s="14">
        <v>0</v>
      </c>
      <c r="N107" s="14">
        <v>0</v>
      </c>
      <c r="O107" s="14">
        <v>72.227732142857107</v>
      </c>
      <c r="P107" s="14">
        <v>0</v>
      </c>
      <c r="Q107" s="14">
        <v>73</v>
      </c>
      <c r="R107" s="14">
        <v>0</v>
      </c>
      <c r="S107" s="14">
        <v>0</v>
      </c>
      <c r="T107" s="14">
        <v>88.906862745097996</v>
      </c>
      <c r="U107" s="14">
        <v>89.73</v>
      </c>
      <c r="V107" s="14">
        <v>83.364444444444402</v>
      </c>
      <c r="W107" s="14">
        <v>93.622</v>
      </c>
      <c r="X107" s="14">
        <v>102.34142173615901</v>
      </c>
      <c r="Y107" s="14">
        <v>0</v>
      </c>
      <c r="Z107" s="14">
        <v>83.829677419354795</v>
      </c>
      <c r="AA107" s="14">
        <v>92</v>
      </c>
      <c r="AB107" s="14">
        <v>92</v>
      </c>
      <c r="AC107" s="14">
        <v>91.9973377703827</v>
      </c>
      <c r="AD107" s="14">
        <v>0</v>
      </c>
      <c r="AE107" s="14">
        <v>82.158000000000001</v>
      </c>
      <c r="AF107" s="14">
        <v>77.298000000000002</v>
      </c>
      <c r="AG107" s="14">
        <v>90.95</v>
      </c>
      <c r="AH107" s="14">
        <v>67.755012700643107</v>
      </c>
      <c r="AI107" s="24">
        <v>62.427268041237099</v>
      </c>
      <c r="AJ107" s="24">
        <v>53.649771428571398</v>
      </c>
      <c r="AK107" s="14">
        <v>0</v>
      </c>
      <c r="AL107" s="47">
        <v>76.94</v>
      </c>
      <c r="AM107" s="47">
        <v>40.393939393939398</v>
      </c>
      <c r="AN107" s="47">
        <v>59.8243902439024</v>
      </c>
      <c r="AO107" s="23">
        <v>45.646933935629598</v>
      </c>
      <c r="AP107" s="23">
        <v>45.5</v>
      </c>
      <c r="AQ107" s="23">
        <v>44.1042737859811</v>
      </c>
      <c r="AR107" s="23">
        <v>43.614512696134199</v>
      </c>
      <c r="AS107" s="14">
        <v>46.129459459459497</v>
      </c>
      <c r="AT107" s="14">
        <v>49.3</v>
      </c>
      <c r="AU107" s="14">
        <v>0</v>
      </c>
      <c r="AV107" s="14">
        <v>0</v>
      </c>
      <c r="AW107" s="14">
        <v>50.444321575231498</v>
      </c>
      <c r="AX107" s="14">
        <v>47.837586073497498</v>
      </c>
      <c r="AY107" s="14">
        <v>52.2</v>
      </c>
      <c r="AZ107" s="14">
        <v>53.09</v>
      </c>
      <c r="BA107" s="14">
        <v>51.2822182917417</v>
      </c>
      <c r="BB107" s="14">
        <v>54.16</v>
      </c>
      <c r="BC107" s="14">
        <v>46.686529999999998</v>
      </c>
      <c r="BD107" s="14">
        <v>44.655502250803899</v>
      </c>
      <c r="BE107" s="14">
        <v>46.695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4">
        <v>0</v>
      </c>
      <c r="BL107" s="48"/>
      <c r="BM107" s="4">
        <v>1000</v>
      </c>
      <c r="BO107" s="14">
        <v>0</v>
      </c>
      <c r="BP107" s="14">
        <v>0</v>
      </c>
      <c r="BQ107" s="14">
        <v>0</v>
      </c>
      <c r="BR107" s="14">
        <v>0</v>
      </c>
      <c r="BS107" s="14">
        <v>0</v>
      </c>
      <c r="BT107" s="14">
        <v>0</v>
      </c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59"/>
      <c r="CG107" s="61"/>
    </row>
    <row r="108" spans="1:85" ht="15" customHeight="1" x14ac:dyDescent="0.2">
      <c r="A108" s="71"/>
      <c r="B108" s="67" t="s">
        <v>100</v>
      </c>
      <c r="C108" s="13" t="s">
        <v>81</v>
      </c>
      <c r="D108" s="13" t="s">
        <v>6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50.1</v>
      </c>
      <c r="R108" s="14">
        <v>0</v>
      </c>
      <c r="S108" s="14">
        <v>0</v>
      </c>
      <c r="T108" s="14">
        <v>0</v>
      </c>
      <c r="U108" s="14">
        <v>49.560420617135001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47.65</v>
      </c>
      <c r="AB108" s="14">
        <v>44.306551724137897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24">
        <v>39.772364217252402</v>
      </c>
      <c r="AK108" s="14">
        <v>0</v>
      </c>
      <c r="AL108" s="47">
        <v>33.509953703703701</v>
      </c>
      <c r="AM108" s="14">
        <v>0</v>
      </c>
      <c r="AN108" s="47">
        <v>0</v>
      </c>
      <c r="AO108" s="23">
        <v>0</v>
      </c>
      <c r="AP108" s="23">
        <v>0</v>
      </c>
      <c r="AQ108" s="23">
        <v>0</v>
      </c>
      <c r="AR108" s="23">
        <v>0.5</v>
      </c>
      <c r="AS108" s="14">
        <v>0</v>
      </c>
      <c r="AT108" s="14">
        <v>23.2943989373478</v>
      </c>
      <c r="AU108" s="14">
        <v>0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  <c r="BE108" s="14">
        <v>0</v>
      </c>
      <c r="BF108" s="14">
        <v>0</v>
      </c>
      <c r="BG108" s="14">
        <v>0</v>
      </c>
      <c r="BH108" s="14">
        <v>0</v>
      </c>
      <c r="BI108" s="14">
        <v>0</v>
      </c>
      <c r="BJ108" s="14">
        <v>0</v>
      </c>
      <c r="BK108" s="14">
        <v>0</v>
      </c>
      <c r="BL108" s="48"/>
      <c r="BM108" s="4">
        <v>1000</v>
      </c>
      <c r="BO108" s="14">
        <v>0</v>
      </c>
      <c r="BP108" s="14">
        <v>0</v>
      </c>
      <c r="BQ108" s="14">
        <v>0</v>
      </c>
      <c r="BR108" s="14">
        <v>0</v>
      </c>
      <c r="BS108" s="14">
        <v>0</v>
      </c>
      <c r="BT108" s="14">
        <v>0</v>
      </c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59"/>
      <c r="CG108" s="61"/>
    </row>
    <row r="109" spans="1:85" ht="15" customHeight="1" x14ac:dyDescent="0.2">
      <c r="A109" s="70"/>
      <c r="B109" s="67"/>
      <c r="C109" s="13" t="s">
        <v>101</v>
      </c>
      <c r="D109" s="13" t="s">
        <v>6</v>
      </c>
      <c r="E109" s="14">
        <v>0</v>
      </c>
      <c r="F109" s="14">
        <v>0</v>
      </c>
      <c r="G109" s="14">
        <v>0</v>
      </c>
      <c r="H109" s="14">
        <v>44.998928352725002</v>
      </c>
      <c r="I109" s="14">
        <v>0</v>
      </c>
      <c r="J109" s="14">
        <v>0</v>
      </c>
      <c r="K109" s="14">
        <v>0</v>
      </c>
      <c r="L109" s="14">
        <v>81.263333333333307</v>
      </c>
      <c r="M109" s="14">
        <v>0</v>
      </c>
      <c r="N109" s="14">
        <v>0</v>
      </c>
      <c r="O109" s="14">
        <v>0</v>
      </c>
      <c r="P109" s="14">
        <v>0</v>
      </c>
      <c r="Q109" s="14">
        <v>40.999300760422997</v>
      </c>
      <c r="R109" s="14">
        <v>49.039494099393501</v>
      </c>
      <c r="S109" s="14">
        <v>45.1977707061057</v>
      </c>
      <c r="T109" s="14">
        <v>40.997286201377797</v>
      </c>
      <c r="U109" s="14">
        <v>0</v>
      </c>
      <c r="V109" s="14">
        <v>0</v>
      </c>
      <c r="W109" s="14">
        <v>0</v>
      </c>
      <c r="X109" s="14">
        <v>53.682646520146498</v>
      </c>
      <c r="Y109" s="14">
        <v>51.445591487140099</v>
      </c>
      <c r="Z109" s="14">
        <v>54.121888888888897</v>
      </c>
      <c r="AA109" s="14">
        <v>52.095444444444396</v>
      </c>
      <c r="AB109" s="14">
        <v>0</v>
      </c>
      <c r="AC109" s="14">
        <v>54.346590909090899</v>
      </c>
      <c r="AD109" s="14">
        <v>0</v>
      </c>
      <c r="AE109" s="14">
        <v>33.625</v>
      </c>
      <c r="AF109" s="14">
        <v>48.484444444444399</v>
      </c>
      <c r="AG109" s="14">
        <v>49.5</v>
      </c>
      <c r="AH109" s="14">
        <v>65.233999999999995</v>
      </c>
      <c r="AI109" s="24">
        <v>43.498014440433202</v>
      </c>
      <c r="AJ109" s="24">
        <v>49.5</v>
      </c>
      <c r="AK109" s="14">
        <v>0</v>
      </c>
      <c r="AL109" s="14">
        <v>0</v>
      </c>
      <c r="AM109" s="47">
        <v>37.733333333333299</v>
      </c>
      <c r="AN109" s="47">
        <v>0</v>
      </c>
      <c r="AO109" s="23">
        <v>32.880000000000003</v>
      </c>
      <c r="AP109" s="23">
        <v>0</v>
      </c>
      <c r="AQ109" s="23">
        <v>45.950708762886599</v>
      </c>
      <c r="AR109" s="23">
        <v>81.766507936507907</v>
      </c>
      <c r="AS109" s="14">
        <v>29.465570833333299</v>
      </c>
      <c r="AT109" s="14">
        <v>29.704787037037001</v>
      </c>
      <c r="AU109" s="14">
        <v>0</v>
      </c>
      <c r="AV109" s="14">
        <v>41.4574652777778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14">
        <v>27.914955882352899</v>
      </c>
      <c r="BD109" s="14">
        <v>0</v>
      </c>
      <c r="BE109" s="14">
        <v>0</v>
      </c>
      <c r="BF109" s="14">
        <v>0</v>
      </c>
      <c r="BG109" s="14">
        <v>0</v>
      </c>
      <c r="BH109" s="14">
        <v>0</v>
      </c>
      <c r="BI109" s="14">
        <v>0</v>
      </c>
      <c r="BJ109" s="14">
        <v>0</v>
      </c>
      <c r="BK109" s="14">
        <v>0</v>
      </c>
      <c r="BL109" s="48"/>
      <c r="BM109" s="4">
        <v>1000</v>
      </c>
      <c r="BO109" s="14">
        <v>0</v>
      </c>
      <c r="BP109" s="14">
        <v>0</v>
      </c>
      <c r="BQ109" s="14">
        <v>0</v>
      </c>
      <c r="BR109" s="14">
        <v>0</v>
      </c>
      <c r="BS109" s="14">
        <v>0</v>
      </c>
      <c r="BT109" s="14">
        <v>0</v>
      </c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59"/>
      <c r="CG109" s="61"/>
    </row>
    <row r="110" spans="1:85" ht="15" customHeight="1" x14ac:dyDescent="0.3">
      <c r="A110" s="69">
        <v>18</v>
      </c>
      <c r="B110" s="79" t="s">
        <v>172</v>
      </c>
      <c r="C110" s="68" t="s">
        <v>4</v>
      </c>
      <c r="D110" s="13" t="s">
        <v>5</v>
      </c>
      <c r="E110" s="14">
        <v>21.37</v>
      </c>
      <c r="F110" s="14">
        <v>22.22</v>
      </c>
      <c r="G110" s="14">
        <v>24.16</v>
      </c>
      <c r="H110" s="14">
        <v>23.61</v>
      </c>
      <c r="I110" s="14">
        <v>22.6</v>
      </c>
      <c r="J110" s="14">
        <v>22.67</v>
      </c>
      <c r="K110" s="14">
        <v>23.27</v>
      </c>
      <c r="L110" s="14">
        <v>25.02</v>
      </c>
      <c r="M110" s="14">
        <v>26.86</v>
      </c>
      <c r="N110" s="14">
        <v>30.08</v>
      </c>
      <c r="O110" s="14">
        <v>37.56</v>
      </c>
      <c r="P110" s="14">
        <v>35.57</v>
      </c>
      <c r="Q110" s="14">
        <v>37.65</v>
      </c>
      <c r="R110" s="14">
        <v>39.65</v>
      </c>
      <c r="S110" s="14">
        <v>38.36</v>
      </c>
      <c r="T110" s="14">
        <v>39.04</v>
      </c>
      <c r="U110" s="14">
        <v>38.17</v>
      </c>
      <c r="V110" s="14">
        <v>40.26</v>
      </c>
      <c r="W110" s="14">
        <v>42.32</v>
      </c>
      <c r="X110" s="14">
        <v>45.39</v>
      </c>
      <c r="Y110" s="14">
        <v>48.28</v>
      </c>
      <c r="Z110" s="14">
        <v>53.66</v>
      </c>
      <c r="AA110" s="14">
        <v>53.11</v>
      </c>
      <c r="AB110" s="14">
        <v>52.57</v>
      </c>
      <c r="AC110" s="14">
        <v>51.84</v>
      </c>
      <c r="AD110" s="14">
        <v>52.92</v>
      </c>
      <c r="AE110" s="14">
        <v>53.02</v>
      </c>
      <c r="AF110" s="14">
        <v>51.34</v>
      </c>
      <c r="AG110" s="14">
        <v>50.04</v>
      </c>
      <c r="AH110" s="14">
        <v>48.91</v>
      </c>
      <c r="AI110" s="14">
        <v>46.57</v>
      </c>
      <c r="AJ110" s="14">
        <v>42.07</v>
      </c>
      <c r="AK110" s="14">
        <v>39.5</v>
      </c>
      <c r="AL110" s="17">
        <v>38.880000000000003</v>
      </c>
      <c r="AM110" s="17">
        <v>38.049999999999997</v>
      </c>
      <c r="AN110" s="18">
        <v>36.29</v>
      </c>
      <c r="AO110" s="14">
        <v>33.04</v>
      </c>
      <c r="AP110" s="14">
        <v>32.49</v>
      </c>
      <c r="AQ110" s="14">
        <v>30.08</v>
      </c>
      <c r="AR110" s="14">
        <v>29.96</v>
      </c>
      <c r="AS110" s="14">
        <v>29.71</v>
      </c>
      <c r="AT110" s="14">
        <v>28.04</v>
      </c>
      <c r="AU110" s="14">
        <v>26.87</v>
      </c>
      <c r="AV110" s="14">
        <v>26.29</v>
      </c>
      <c r="AW110" s="14">
        <v>26.86</v>
      </c>
      <c r="AX110" s="14">
        <v>25.08</v>
      </c>
      <c r="AY110" s="14">
        <v>25.21</v>
      </c>
      <c r="AZ110" s="14">
        <v>25.49</v>
      </c>
      <c r="BA110" s="14">
        <v>27.52</v>
      </c>
      <c r="BB110" s="14">
        <v>30.33</v>
      </c>
      <c r="BC110" s="14">
        <v>29.19</v>
      </c>
      <c r="BD110" s="14">
        <v>27.75</v>
      </c>
      <c r="BE110" s="14">
        <v>26.81</v>
      </c>
      <c r="BF110" s="14">
        <v>27.53</v>
      </c>
      <c r="BG110" s="14">
        <v>27.82</v>
      </c>
      <c r="BH110" s="14">
        <v>27.83792</v>
      </c>
      <c r="BI110" s="14">
        <v>28.6</v>
      </c>
      <c r="BJ110" s="13">
        <v>46.44</v>
      </c>
      <c r="BK110" s="36">
        <f>BN110/BM110</f>
        <v>44.398060000000001</v>
      </c>
      <c r="BL110" s="37">
        <f>BK110/BJ110-1</f>
        <v>-4.3969422911283362E-2</v>
      </c>
      <c r="BM110" s="4">
        <v>1000</v>
      </c>
      <c r="BN110" s="41">
        <v>44398.06</v>
      </c>
      <c r="BO110" s="42">
        <v>39.25</v>
      </c>
      <c r="BP110" s="14">
        <v>38.880000000000003</v>
      </c>
      <c r="BQ110" s="14">
        <v>36.96</v>
      </c>
      <c r="BR110" s="14">
        <v>36.5</v>
      </c>
      <c r="BS110" s="13">
        <v>33.85</v>
      </c>
      <c r="BT110" s="13">
        <v>31.37</v>
      </c>
      <c r="BU110" s="13">
        <v>30.08</v>
      </c>
      <c r="BV110" s="13">
        <v>30.66</v>
      </c>
      <c r="BW110" s="13">
        <v>30.09</v>
      </c>
      <c r="BX110" s="13">
        <v>28.77</v>
      </c>
      <c r="BY110" s="13">
        <v>28.17</v>
      </c>
      <c r="BZ110" s="13">
        <v>27.05</v>
      </c>
      <c r="CA110" s="13">
        <v>26.71</v>
      </c>
      <c r="CB110" s="13">
        <v>26.2</v>
      </c>
      <c r="CC110" s="13">
        <v>26.67</v>
      </c>
      <c r="CD110" s="13">
        <v>24.78</v>
      </c>
      <c r="CE110" s="13">
        <v>22.82</v>
      </c>
      <c r="CF110" s="59">
        <v>19.98</v>
      </c>
      <c r="CG110" s="61">
        <f>130000/7.0965/1000</f>
        <v>18.318889593461567</v>
      </c>
    </row>
    <row r="111" spans="1:85" ht="15" customHeight="1" x14ac:dyDescent="0.2">
      <c r="A111" s="71"/>
      <c r="B111" s="81"/>
      <c r="C111" s="68"/>
      <c r="D111" s="13" t="s">
        <v>6</v>
      </c>
      <c r="E111" s="14">
        <v>20.8748693461669</v>
      </c>
      <c r="F111" s="14">
        <v>21.9866430880606</v>
      </c>
      <c r="G111" s="14">
        <v>22.208391374603</v>
      </c>
      <c r="H111" s="14">
        <v>23.021796707823501</v>
      </c>
      <c r="I111" s="14">
        <v>22.212868185722201</v>
      </c>
      <c r="J111" s="14">
        <v>22.628192711463001</v>
      </c>
      <c r="K111" s="14">
        <v>23.1606881871448</v>
      </c>
      <c r="L111" s="14">
        <v>24.4407520243726</v>
      </c>
      <c r="M111" s="14">
        <v>23.424394145405099</v>
      </c>
      <c r="N111" s="14">
        <v>24.0871392405063</v>
      </c>
      <c r="O111" s="14">
        <v>25.645908361561801</v>
      </c>
      <c r="P111" s="14">
        <v>31.2546335179699</v>
      </c>
      <c r="Q111" s="14">
        <v>34.3030262165856</v>
      </c>
      <c r="R111" s="14">
        <v>30.3564783548962</v>
      </c>
      <c r="S111" s="14">
        <v>30.360770395114599</v>
      </c>
      <c r="T111" s="14">
        <v>33.789157220305597</v>
      </c>
      <c r="U111" s="14">
        <v>35.052219012383198</v>
      </c>
      <c r="V111" s="14">
        <v>32.042512632062497</v>
      </c>
      <c r="W111" s="14">
        <v>31.3270034372919</v>
      </c>
      <c r="X111" s="14">
        <v>37.279790760505101</v>
      </c>
      <c r="Y111" s="14">
        <v>32.412869742079103</v>
      </c>
      <c r="Z111" s="14">
        <v>34.778037888403098</v>
      </c>
      <c r="AA111" s="14">
        <v>49.085651619078</v>
      </c>
      <c r="AB111" s="14">
        <v>43.515937762106098</v>
      </c>
      <c r="AC111" s="14">
        <v>46.608307366856302</v>
      </c>
      <c r="AD111" s="14">
        <v>40.0555610075237</v>
      </c>
      <c r="AE111" s="14">
        <v>36.773497942386797</v>
      </c>
      <c r="AF111" s="14">
        <v>47.7976477736308</v>
      </c>
      <c r="AG111" s="14">
        <v>39.341886530269001</v>
      </c>
      <c r="AH111" s="14">
        <v>39.429082364683602</v>
      </c>
      <c r="AI111" s="14">
        <v>36.125345642975098</v>
      </c>
      <c r="AJ111" s="24">
        <v>36.560653616330299</v>
      </c>
      <c r="AK111" s="24">
        <v>37.6242450495049</v>
      </c>
      <c r="AL111" s="47">
        <v>34.103494210001699</v>
      </c>
      <c r="AM111" s="17">
        <v>36.053608725922501</v>
      </c>
      <c r="AN111" s="18">
        <v>36.109450434895898</v>
      </c>
      <c r="AO111" s="14">
        <v>36.223110610290199</v>
      </c>
      <c r="AP111" s="14">
        <v>33.464658358855203</v>
      </c>
      <c r="AQ111" s="14">
        <v>30.952864196734001</v>
      </c>
      <c r="AR111" s="14">
        <v>30.553286545349099</v>
      </c>
      <c r="AS111" s="14">
        <v>30.419378514166901</v>
      </c>
      <c r="AT111" s="14">
        <v>31.3581383149244</v>
      </c>
      <c r="AU111" s="14">
        <v>31.012184096095101</v>
      </c>
      <c r="AV111" s="14">
        <v>31.492345585449002</v>
      </c>
      <c r="AW111" s="14">
        <v>22.665696202531599</v>
      </c>
      <c r="AX111" s="14">
        <v>25.735205479452102</v>
      </c>
      <c r="AY111" s="14">
        <v>29.84</v>
      </c>
      <c r="AZ111" s="14">
        <v>25.048826483619202</v>
      </c>
      <c r="BA111" s="14">
        <v>26.186010673501201</v>
      </c>
      <c r="BB111" s="14">
        <v>26.2573476026216</v>
      </c>
      <c r="BC111" s="14">
        <v>15.65</v>
      </c>
      <c r="BD111" s="14">
        <v>29.214119627411801</v>
      </c>
      <c r="BE111" s="14">
        <v>23.915683123161799</v>
      </c>
      <c r="BF111" s="14">
        <v>22.8156582900376</v>
      </c>
      <c r="BG111" s="14">
        <v>0</v>
      </c>
      <c r="BH111" s="14">
        <v>0</v>
      </c>
      <c r="BI111" s="14">
        <v>0</v>
      </c>
      <c r="BJ111" s="14">
        <v>0</v>
      </c>
      <c r="BK111" s="14">
        <v>0</v>
      </c>
      <c r="BM111" s="4">
        <v>1000</v>
      </c>
      <c r="BO111" s="14">
        <v>0</v>
      </c>
      <c r="BP111" s="14">
        <v>0</v>
      </c>
      <c r="BQ111" s="14">
        <v>0</v>
      </c>
      <c r="BR111" s="14">
        <v>0</v>
      </c>
      <c r="BS111" s="14">
        <v>0</v>
      </c>
      <c r="BT111" s="14">
        <v>0</v>
      </c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59"/>
      <c r="CG111" s="61"/>
    </row>
    <row r="112" spans="1:85" ht="15" customHeight="1" x14ac:dyDescent="0.2">
      <c r="A112" s="71"/>
      <c r="B112" s="79" t="s">
        <v>102</v>
      </c>
      <c r="C112" s="13" t="s">
        <v>103</v>
      </c>
      <c r="D112" s="13" t="s">
        <v>6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16.119569569569599</v>
      </c>
      <c r="V112" s="14">
        <v>17.596734234234201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47">
        <v>5.2118279569892501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3.3</v>
      </c>
      <c r="AU112" s="14">
        <v>0</v>
      </c>
      <c r="AV112" s="14">
        <v>4.05</v>
      </c>
      <c r="AW112" s="14">
        <v>0</v>
      </c>
      <c r="AX112" s="14">
        <v>0</v>
      </c>
      <c r="AY112" s="14">
        <v>4.8</v>
      </c>
      <c r="AZ112" s="14">
        <v>3.23</v>
      </c>
      <c r="BA112" s="14">
        <v>0</v>
      </c>
      <c r="BB112" s="14">
        <v>0</v>
      </c>
      <c r="BC112" s="14">
        <v>0</v>
      </c>
      <c r="BD112" s="14">
        <v>3.88</v>
      </c>
      <c r="BE112" s="14">
        <v>0</v>
      </c>
      <c r="BF112" s="14">
        <v>0</v>
      </c>
      <c r="BG112" s="14">
        <v>0</v>
      </c>
      <c r="BH112" s="14">
        <v>0</v>
      </c>
      <c r="BI112" s="14">
        <v>0</v>
      </c>
      <c r="BJ112" s="14">
        <v>0</v>
      </c>
      <c r="BK112" s="14">
        <v>0</v>
      </c>
      <c r="BM112" s="4">
        <v>1000</v>
      </c>
      <c r="BO112" s="14">
        <v>0</v>
      </c>
      <c r="BP112" s="14">
        <v>0</v>
      </c>
      <c r="BQ112" s="14">
        <v>0</v>
      </c>
      <c r="BR112" s="14">
        <v>0</v>
      </c>
      <c r="BS112" s="14">
        <v>0</v>
      </c>
      <c r="BT112" s="14">
        <v>0</v>
      </c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59"/>
      <c r="CG112" s="61"/>
    </row>
    <row r="113" spans="1:85" ht="15" customHeight="1" x14ac:dyDescent="0.2">
      <c r="A113" s="71"/>
      <c r="B113" s="80"/>
      <c r="C113" s="13" t="s">
        <v>104</v>
      </c>
      <c r="D113" s="13" t="s">
        <v>6</v>
      </c>
      <c r="E113" s="14">
        <v>5.3671237612353098</v>
      </c>
      <c r="F113" s="14">
        <v>4.5516624472573799</v>
      </c>
      <c r="G113" s="14">
        <v>4.8947741935483897</v>
      </c>
      <c r="H113" s="14">
        <v>6.3720156666855896</v>
      </c>
      <c r="I113" s="14">
        <v>5.1153168409730601</v>
      </c>
      <c r="J113" s="14">
        <v>6.1368874764853096</v>
      </c>
      <c r="K113" s="14">
        <v>6.2213630840605303</v>
      </c>
      <c r="L113" s="14">
        <v>7.6907964334290497</v>
      </c>
      <c r="M113" s="14">
        <v>7.9971075325234402</v>
      </c>
      <c r="N113" s="14">
        <v>6.38114694597117</v>
      </c>
      <c r="O113" s="14">
        <v>5.1667991637958997</v>
      </c>
      <c r="P113" s="14">
        <v>9.6082774566474001</v>
      </c>
      <c r="Q113" s="14">
        <v>6.92812107904642</v>
      </c>
      <c r="R113" s="14">
        <v>7.9594384985264499</v>
      </c>
      <c r="S113" s="14">
        <v>10.553979591836701</v>
      </c>
      <c r="T113" s="14">
        <v>6.2206113064646997</v>
      </c>
      <c r="U113" s="14">
        <v>7.0810215053763397</v>
      </c>
      <c r="V113" s="14">
        <v>6.5115499999999997</v>
      </c>
      <c r="W113" s="14">
        <v>7.1089604764482903</v>
      </c>
      <c r="X113" s="14">
        <v>9.2248695652173893</v>
      </c>
      <c r="Y113" s="14">
        <v>8.90027624309392</v>
      </c>
      <c r="Z113" s="14">
        <v>8.8220775193798406</v>
      </c>
      <c r="AA113" s="14">
        <v>17.290494090555001</v>
      </c>
      <c r="AB113" s="14">
        <v>6.8235154956233703</v>
      </c>
      <c r="AC113" s="14">
        <v>10.5778792822186</v>
      </c>
      <c r="AD113" s="14">
        <v>17.969315068493199</v>
      </c>
      <c r="AE113" s="14">
        <v>9.9712786885245901</v>
      </c>
      <c r="AF113" s="14">
        <v>7.4378007699711297</v>
      </c>
      <c r="AG113" s="14">
        <v>13.449105663662101</v>
      </c>
      <c r="AH113" s="14">
        <v>12.855415959253</v>
      </c>
      <c r="AI113" s="24">
        <v>10.5975017844397</v>
      </c>
      <c r="AJ113" s="24">
        <v>17.0303304447195</v>
      </c>
      <c r="AK113" s="24">
        <v>18.930154591171501</v>
      </c>
      <c r="AL113" s="47">
        <v>10.9875159235669</v>
      </c>
      <c r="AM113" s="17">
        <v>6.6515959735008199</v>
      </c>
      <c r="AN113" s="47">
        <v>9.3368082087108402</v>
      </c>
      <c r="AO113" s="14">
        <v>12.365910711738699</v>
      </c>
      <c r="AP113" s="14">
        <v>0</v>
      </c>
      <c r="AQ113" s="14">
        <v>7.03863463969659</v>
      </c>
      <c r="AR113" s="14">
        <v>5.8561508530380104</v>
      </c>
      <c r="AS113" s="14">
        <v>0</v>
      </c>
      <c r="AT113" s="14">
        <v>0</v>
      </c>
      <c r="AU113" s="14">
        <v>3.1355</v>
      </c>
      <c r="AV113" s="14">
        <v>4.0069999999999997</v>
      </c>
      <c r="AW113" s="14">
        <v>0</v>
      </c>
      <c r="AX113" s="14">
        <v>4.0070995414879498</v>
      </c>
      <c r="AY113" s="14">
        <v>0</v>
      </c>
      <c r="AZ113" s="14">
        <v>0</v>
      </c>
      <c r="BA113" s="14">
        <v>0</v>
      </c>
      <c r="BB113" s="14">
        <v>0</v>
      </c>
      <c r="BC113" s="14">
        <v>0</v>
      </c>
      <c r="BD113" s="14">
        <v>0</v>
      </c>
      <c r="BE113" s="14">
        <v>0</v>
      </c>
      <c r="BF113" s="14">
        <v>0</v>
      </c>
      <c r="BG113" s="14">
        <v>0</v>
      </c>
      <c r="BH113" s="14">
        <v>0</v>
      </c>
      <c r="BI113" s="14">
        <v>0</v>
      </c>
      <c r="BJ113" s="14">
        <v>0</v>
      </c>
      <c r="BK113" s="14">
        <v>0</v>
      </c>
      <c r="BM113" s="4">
        <v>1000</v>
      </c>
      <c r="BO113" s="14">
        <v>0</v>
      </c>
      <c r="BP113" s="14">
        <v>0</v>
      </c>
      <c r="BQ113" s="14">
        <v>0</v>
      </c>
      <c r="BR113" s="14">
        <v>0</v>
      </c>
      <c r="BS113" s="14">
        <v>0</v>
      </c>
      <c r="BT113" s="14">
        <v>0</v>
      </c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59"/>
      <c r="CG113" s="61"/>
    </row>
    <row r="114" spans="1:85" ht="15" customHeight="1" x14ac:dyDescent="0.2">
      <c r="A114" s="71"/>
      <c r="B114" s="80"/>
      <c r="C114" s="13" t="s">
        <v>105</v>
      </c>
      <c r="D114" s="13" t="s">
        <v>6</v>
      </c>
      <c r="E114" s="14">
        <v>6.7245283018867896</v>
      </c>
      <c r="F114" s="14">
        <v>6.3101763584366104</v>
      </c>
      <c r="G114" s="14">
        <v>5.9518267929634598</v>
      </c>
      <c r="H114" s="14">
        <v>6.1654088050314497</v>
      </c>
      <c r="I114" s="14">
        <v>0</v>
      </c>
      <c r="J114" s="14">
        <v>0</v>
      </c>
      <c r="K114" s="14">
        <v>0</v>
      </c>
      <c r="L114" s="14">
        <v>4.0082524271844697</v>
      </c>
      <c r="M114" s="14">
        <v>0</v>
      </c>
      <c r="N114" s="14">
        <v>5.5909090909090899</v>
      </c>
      <c r="O114" s="14">
        <v>0</v>
      </c>
      <c r="P114" s="14">
        <v>3.6560000000000001</v>
      </c>
      <c r="Q114" s="14">
        <v>0</v>
      </c>
      <c r="R114" s="14">
        <v>0</v>
      </c>
      <c r="S114" s="14">
        <v>0</v>
      </c>
      <c r="T114" s="14">
        <v>8</v>
      </c>
      <c r="U114" s="14">
        <v>4.8737864077669899</v>
      </c>
      <c r="V114" s="14">
        <v>9.1085972850678694</v>
      </c>
      <c r="W114" s="14">
        <v>0</v>
      </c>
      <c r="X114" s="14">
        <v>11.458500000000001</v>
      </c>
      <c r="Y114" s="14">
        <v>10.4470926170328</v>
      </c>
      <c r="Z114" s="14">
        <v>9.0281855372397999</v>
      </c>
      <c r="AA114" s="14">
        <v>7.8411819021237301</v>
      </c>
      <c r="AB114" s="14">
        <v>16.076851851851899</v>
      </c>
      <c r="AC114" s="14">
        <v>7.3697999999999997</v>
      </c>
      <c r="AD114" s="14">
        <v>0</v>
      </c>
      <c r="AE114" s="14">
        <v>0</v>
      </c>
      <c r="AF114" s="14">
        <v>6.03585461689587</v>
      </c>
      <c r="AG114" s="14">
        <v>8</v>
      </c>
      <c r="AH114" s="14">
        <v>11.156677424312299</v>
      </c>
      <c r="AI114" s="24">
        <v>5.2369649805447498</v>
      </c>
      <c r="AJ114" s="24">
        <v>6.2984189723320201</v>
      </c>
      <c r="AK114" s="14">
        <v>0</v>
      </c>
      <c r="AL114" s="47">
        <v>12.0673313782991</v>
      </c>
      <c r="AM114" s="47">
        <v>12.7656036446469</v>
      </c>
      <c r="AN114" s="47">
        <v>11.32</v>
      </c>
      <c r="AO114" s="14">
        <v>7.9838862559241699</v>
      </c>
      <c r="AP114" s="14">
        <v>9.12269854355592</v>
      </c>
      <c r="AQ114" s="14">
        <v>16.440000000000001</v>
      </c>
      <c r="AR114" s="14">
        <v>9.5959855292332801</v>
      </c>
      <c r="AS114" s="14">
        <v>0</v>
      </c>
      <c r="AT114" s="14">
        <v>0</v>
      </c>
      <c r="AU114" s="14">
        <v>10.138704581358599</v>
      </c>
      <c r="AV114" s="14">
        <v>14.6428571428571</v>
      </c>
      <c r="AW114" s="14">
        <v>0</v>
      </c>
      <c r="AX114" s="14">
        <v>0</v>
      </c>
      <c r="AY114" s="14">
        <v>0</v>
      </c>
      <c r="AZ114" s="14">
        <v>0</v>
      </c>
      <c r="BA114" s="14">
        <v>0</v>
      </c>
      <c r="BB114" s="14">
        <v>0</v>
      </c>
      <c r="BC114" s="14">
        <v>11.5703422053232</v>
      </c>
      <c r="BD114" s="14">
        <v>0</v>
      </c>
      <c r="BE114" s="14">
        <v>14.8321895424837</v>
      </c>
      <c r="BF114" s="14">
        <v>0</v>
      </c>
      <c r="BG114" s="14">
        <v>0</v>
      </c>
      <c r="BH114" s="14">
        <v>0</v>
      </c>
      <c r="BI114" s="14">
        <v>0</v>
      </c>
      <c r="BJ114" s="14">
        <v>0</v>
      </c>
      <c r="BK114" s="14">
        <v>0</v>
      </c>
      <c r="BM114" s="4">
        <v>1000</v>
      </c>
      <c r="BO114" s="14">
        <v>0</v>
      </c>
      <c r="BP114" s="14">
        <v>0</v>
      </c>
      <c r="BQ114" s="14">
        <v>0</v>
      </c>
      <c r="BR114" s="14">
        <v>0</v>
      </c>
      <c r="BS114" s="14">
        <v>0</v>
      </c>
      <c r="BT114" s="14">
        <v>0</v>
      </c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59"/>
      <c r="CG114" s="61"/>
    </row>
    <row r="115" spans="1:85" ht="15" customHeight="1" x14ac:dyDescent="0.2">
      <c r="A115" s="71"/>
      <c r="B115" s="80"/>
      <c r="C115" s="13" t="s">
        <v>106</v>
      </c>
      <c r="D115" s="13" t="s">
        <v>6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8.2736607142857093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9.65</v>
      </c>
      <c r="AH115" s="14">
        <v>9.9313725490196099</v>
      </c>
      <c r="AI115" s="14">
        <v>0</v>
      </c>
      <c r="AJ115" s="24">
        <v>9.7863354037267101</v>
      </c>
      <c r="AK115" s="14">
        <v>0</v>
      </c>
      <c r="AL115" s="14">
        <v>0</v>
      </c>
      <c r="AM115" s="14">
        <v>0</v>
      </c>
      <c r="AN115" s="14">
        <v>0</v>
      </c>
      <c r="AO115" s="14">
        <v>5.1893833131801701</v>
      </c>
      <c r="AP115" s="14">
        <v>0</v>
      </c>
      <c r="AQ115" s="14">
        <v>11.018137254901999</v>
      </c>
      <c r="AR115" s="14">
        <v>0</v>
      </c>
      <c r="AS115" s="14">
        <v>0</v>
      </c>
      <c r="AT115" s="14">
        <v>0</v>
      </c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4">
        <v>0</v>
      </c>
      <c r="BF115" s="14">
        <v>0</v>
      </c>
      <c r="BG115" s="14">
        <v>0</v>
      </c>
      <c r="BH115" s="14">
        <v>0</v>
      </c>
      <c r="BI115" s="14">
        <v>0</v>
      </c>
      <c r="BJ115" s="14">
        <v>0</v>
      </c>
      <c r="BK115" s="14">
        <v>0</v>
      </c>
      <c r="BM115" s="4">
        <v>1000</v>
      </c>
      <c r="BO115" s="14">
        <v>0</v>
      </c>
      <c r="BP115" s="14">
        <v>0</v>
      </c>
      <c r="BQ115" s="14">
        <v>0</v>
      </c>
      <c r="BR115" s="14">
        <v>0</v>
      </c>
      <c r="BS115" s="14">
        <v>0</v>
      </c>
      <c r="BT115" s="14">
        <v>0</v>
      </c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59"/>
      <c r="CG115" s="61"/>
    </row>
    <row r="116" spans="1:85" ht="15" customHeight="1" x14ac:dyDescent="0.2">
      <c r="A116" s="71"/>
      <c r="B116" s="80"/>
      <c r="C116" s="13" t="s">
        <v>107</v>
      </c>
      <c r="D116" s="13" t="s">
        <v>6</v>
      </c>
      <c r="E116" s="14">
        <v>0</v>
      </c>
      <c r="F116" s="14">
        <v>0</v>
      </c>
      <c r="G116" s="14">
        <v>6.7938474684896404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  <c r="AU116" s="14">
        <v>0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4">
        <v>0</v>
      </c>
      <c r="BF116" s="14">
        <v>0</v>
      </c>
      <c r="BG116" s="14">
        <v>0</v>
      </c>
      <c r="BH116" s="14">
        <v>0</v>
      </c>
      <c r="BI116" s="14">
        <v>0</v>
      </c>
      <c r="BJ116" s="14">
        <v>0</v>
      </c>
      <c r="BK116" s="14">
        <v>0</v>
      </c>
      <c r="BM116" s="4">
        <v>1000</v>
      </c>
      <c r="BO116" s="14">
        <v>0</v>
      </c>
      <c r="BP116" s="14">
        <v>0</v>
      </c>
      <c r="BQ116" s="14">
        <v>0</v>
      </c>
      <c r="BR116" s="14">
        <v>0</v>
      </c>
      <c r="BS116" s="14">
        <v>0</v>
      </c>
      <c r="BT116" s="14">
        <v>0</v>
      </c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59"/>
      <c r="CG116" s="61"/>
    </row>
    <row r="117" spans="1:85" ht="15" customHeight="1" x14ac:dyDescent="0.2">
      <c r="A117" s="71"/>
      <c r="B117" s="80"/>
      <c r="C117" s="13" t="s">
        <v>68</v>
      </c>
      <c r="D117" s="13" t="s">
        <v>6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11.628941176470599</v>
      </c>
      <c r="W117" s="14">
        <v>12.211600000000001</v>
      </c>
      <c r="X117" s="14">
        <v>21.480799999999999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16.086666666666702</v>
      </c>
      <c r="AF117" s="14">
        <v>0</v>
      </c>
      <c r="AG117" s="14">
        <v>20.309999999999999</v>
      </c>
      <c r="AH117" s="14">
        <v>11.888</v>
      </c>
      <c r="AI117" s="24">
        <v>14.2273125</v>
      </c>
      <c r="AJ117" s="14">
        <v>0</v>
      </c>
      <c r="AK117" s="14">
        <v>0</v>
      </c>
      <c r="AL117" s="14">
        <v>0</v>
      </c>
      <c r="AM117" s="14">
        <v>0</v>
      </c>
      <c r="AN117" s="47">
        <v>17.100000000000001</v>
      </c>
      <c r="AO117" s="14">
        <v>16.654782608695701</v>
      </c>
      <c r="AP117" s="14">
        <v>0</v>
      </c>
      <c r="AQ117" s="14">
        <v>11.3941317365269</v>
      </c>
      <c r="AR117" s="14">
        <v>15.8398</v>
      </c>
      <c r="AS117" s="14">
        <v>0</v>
      </c>
      <c r="AT117" s="14">
        <v>0</v>
      </c>
      <c r="AU117" s="14">
        <v>9.3954000000000004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4">
        <v>0</v>
      </c>
      <c r="BF117" s="14">
        <v>0</v>
      </c>
      <c r="BG117" s="14">
        <v>0</v>
      </c>
      <c r="BH117" s="14">
        <v>0</v>
      </c>
      <c r="BI117" s="14">
        <v>0</v>
      </c>
      <c r="BJ117" s="14">
        <v>0</v>
      </c>
      <c r="BK117" s="14">
        <v>0</v>
      </c>
      <c r="BM117" s="4">
        <v>1000</v>
      </c>
      <c r="BO117" s="14">
        <v>0</v>
      </c>
      <c r="BP117" s="14">
        <v>0</v>
      </c>
      <c r="BQ117" s="14">
        <v>0</v>
      </c>
      <c r="BR117" s="14">
        <v>0</v>
      </c>
      <c r="BS117" s="14">
        <v>0</v>
      </c>
      <c r="BT117" s="14">
        <v>0</v>
      </c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59"/>
      <c r="CG117" s="61"/>
    </row>
    <row r="118" spans="1:85" ht="15" customHeight="1" x14ac:dyDescent="0.2">
      <c r="A118" s="71"/>
      <c r="B118" s="80"/>
      <c r="C118" s="13" t="s">
        <v>77</v>
      </c>
      <c r="D118" s="13" t="s">
        <v>6</v>
      </c>
      <c r="E118" s="14">
        <v>2.87469314060943</v>
      </c>
      <c r="F118" s="14">
        <v>3.3515225422699699</v>
      </c>
      <c r="G118" s="14">
        <v>3.1632742027790401</v>
      </c>
      <c r="H118" s="14">
        <v>2.9307905989428602</v>
      </c>
      <c r="I118" s="14">
        <v>2.8321313155876999</v>
      </c>
      <c r="J118" s="14">
        <v>2.6668094100638</v>
      </c>
      <c r="K118" s="14">
        <v>2.2580469822161802</v>
      </c>
      <c r="L118" s="14">
        <v>2.4016697918619898</v>
      </c>
      <c r="M118" s="14">
        <v>2.85450287813347</v>
      </c>
      <c r="N118" s="14">
        <v>3.6432130708658201</v>
      </c>
      <c r="O118" s="14">
        <v>2.8324394378195001</v>
      </c>
      <c r="P118" s="14">
        <v>3.3892232535783098</v>
      </c>
      <c r="Q118" s="14">
        <v>3.70674088166058</v>
      </c>
      <c r="R118" s="14">
        <v>4.1447914796518202</v>
      </c>
      <c r="S118" s="14">
        <v>4.6254715679990897</v>
      </c>
      <c r="T118" s="14">
        <v>3.7792191255351999</v>
      </c>
      <c r="U118" s="14">
        <v>3.2305648206852799</v>
      </c>
      <c r="V118" s="14">
        <v>3.3932113348973898</v>
      </c>
      <c r="W118" s="14">
        <v>3.4299836907278798</v>
      </c>
      <c r="X118" s="14">
        <v>3.3811417298332498</v>
      </c>
      <c r="Y118" s="14">
        <v>4.2313522913256998</v>
      </c>
      <c r="Z118" s="14">
        <v>3.76008628761504</v>
      </c>
      <c r="AA118" s="14">
        <v>4.2773990927672401</v>
      </c>
      <c r="AB118" s="14">
        <v>3.8888299678141802</v>
      </c>
      <c r="AC118" s="14">
        <v>4.4790198202276299</v>
      </c>
      <c r="AD118" s="14">
        <v>4.7771752618586998</v>
      </c>
      <c r="AE118" s="14">
        <v>4.9339209447422299</v>
      </c>
      <c r="AF118" s="14">
        <v>4.0833339448706498</v>
      </c>
      <c r="AG118" s="14">
        <v>3.5560385805328201</v>
      </c>
      <c r="AH118" s="14">
        <v>3.2117096941791901</v>
      </c>
      <c r="AI118" s="24">
        <v>3.6845248616154</v>
      </c>
      <c r="AJ118" s="24">
        <v>3.1592016506911702</v>
      </c>
      <c r="AK118" s="24">
        <v>3.45187229791649</v>
      </c>
      <c r="AL118" s="47">
        <v>3.7988062157657598</v>
      </c>
      <c r="AM118" s="47">
        <v>3.7224036859357099</v>
      </c>
      <c r="AN118" s="47">
        <v>3.72290508345933</v>
      </c>
      <c r="AO118" s="14">
        <v>3.54911057716747</v>
      </c>
      <c r="AP118" s="14">
        <v>3.2682549218966601</v>
      </c>
      <c r="AQ118" s="14">
        <v>3.2502772265346298</v>
      </c>
      <c r="AR118" s="14">
        <v>3.1615232612244299</v>
      </c>
      <c r="AS118" s="14">
        <v>2.3047353760445701</v>
      </c>
      <c r="AT118" s="14">
        <v>2.5879476675036299</v>
      </c>
      <c r="AU118" s="14">
        <v>2.5284681701098699</v>
      </c>
      <c r="AV118" s="14">
        <v>2.9714157605649598</v>
      </c>
      <c r="AW118" s="14">
        <v>2.7779734390022299</v>
      </c>
      <c r="AX118" s="14">
        <v>2.3020300017929398</v>
      </c>
      <c r="AY118" s="14">
        <v>3.05408782290153</v>
      </c>
      <c r="AZ118" s="14">
        <v>3.4578875784190699</v>
      </c>
      <c r="BA118" s="14">
        <v>3.0087302295918401</v>
      </c>
      <c r="BB118" s="14">
        <v>2.7482925311203301</v>
      </c>
      <c r="BC118" s="14">
        <v>1.9937021941741899</v>
      </c>
      <c r="BD118" s="14">
        <v>3.11885252345852</v>
      </c>
      <c r="BE118" s="14">
        <v>2.6402363646201898</v>
      </c>
      <c r="BF118" s="14">
        <v>3.0282231970456799</v>
      </c>
      <c r="BG118" s="14">
        <v>0</v>
      </c>
      <c r="BH118" s="14">
        <v>0</v>
      </c>
      <c r="BI118" s="14">
        <v>0</v>
      </c>
      <c r="BJ118" s="14">
        <v>0</v>
      </c>
      <c r="BK118" s="14">
        <v>0</v>
      </c>
      <c r="BM118" s="4">
        <v>1000</v>
      </c>
      <c r="BO118" s="14">
        <v>0</v>
      </c>
      <c r="BP118" s="14">
        <v>0</v>
      </c>
      <c r="BQ118" s="14">
        <v>0</v>
      </c>
      <c r="BR118" s="14">
        <v>0</v>
      </c>
      <c r="BS118" s="14">
        <v>0</v>
      </c>
      <c r="BT118" s="14">
        <v>0</v>
      </c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59"/>
      <c r="CG118" s="61"/>
    </row>
    <row r="119" spans="1:85" ht="15" customHeight="1" x14ac:dyDescent="0.2">
      <c r="A119" s="71"/>
      <c r="B119" s="80"/>
      <c r="C119" s="13" t="s">
        <v>108</v>
      </c>
      <c r="D119" s="13" t="s">
        <v>6</v>
      </c>
      <c r="E119" s="14">
        <v>4.0617647058823501</v>
      </c>
      <c r="F119" s="14">
        <v>0</v>
      </c>
      <c r="G119" s="14">
        <v>3.46691176470588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6.899</v>
      </c>
      <c r="P119" s="14">
        <v>0</v>
      </c>
      <c r="Q119" s="14">
        <v>6.7661290322580596</v>
      </c>
      <c r="R119" s="14">
        <v>8.6032878036987803</v>
      </c>
      <c r="S119" s="14">
        <v>0</v>
      </c>
      <c r="T119" s="14">
        <v>5.7376809097174402</v>
      </c>
      <c r="U119" s="14">
        <v>8.6915211970074804</v>
      </c>
      <c r="V119" s="14">
        <v>8.3936408652593197</v>
      </c>
      <c r="W119" s="14">
        <v>8.1999999999999993</v>
      </c>
      <c r="X119" s="14">
        <v>12.6027272727273</v>
      </c>
      <c r="Y119" s="14">
        <v>7.1708333333333298</v>
      </c>
      <c r="Z119" s="14">
        <v>3.0948491190170802</v>
      </c>
      <c r="AA119" s="14">
        <v>5.0463622232126397</v>
      </c>
      <c r="AB119" s="14">
        <v>13.3378221499884</v>
      </c>
      <c r="AC119" s="14">
        <v>12.953363598844399</v>
      </c>
      <c r="AD119" s="14">
        <v>9.2304366623432799</v>
      </c>
      <c r="AE119" s="14">
        <v>8.32114137483787</v>
      </c>
      <c r="AF119" s="14">
        <v>5.9666279395857504</v>
      </c>
      <c r="AG119" s="14">
        <v>4.9056690383291297</v>
      </c>
      <c r="AH119" s="14">
        <v>0</v>
      </c>
      <c r="AI119" s="24">
        <v>3.75911040234468</v>
      </c>
      <c r="AJ119" s="24">
        <v>3.4714849875137901</v>
      </c>
      <c r="AK119" s="24">
        <v>8.4354706236653296</v>
      </c>
      <c r="AL119" s="47">
        <v>4.4583060311671998</v>
      </c>
      <c r="AM119" s="47">
        <v>1.724</v>
      </c>
      <c r="AN119" s="47">
        <v>8.6762365591397792</v>
      </c>
      <c r="AO119" s="14">
        <v>8.0041966426858497</v>
      </c>
      <c r="AP119" s="14">
        <v>9.8317638075846308</v>
      </c>
      <c r="AQ119" s="14">
        <v>6.5109627156371701</v>
      </c>
      <c r="AR119" s="14">
        <v>3.1158107053445598</v>
      </c>
      <c r="AS119" s="14">
        <v>0</v>
      </c>
      <c r="AT119" s="14">
        <v>0</v>
      </c>
      <c r="AU119" s="14">
        <v>0</v>
      </c>
      <c r="AV119" s="14">
        <v>0</v>
      </c>
      <c r="AW119" s="14">
        <v>0</v>
      </c>
      <c r="AX119" s="14">
        <v>0</v>
      </c>
      <c r="AY119" s="14">
        <v>0</v>
      </c>
      <c r="AZ119" s="14">
        <v>0</v>
      </c>
      <c r="BA119" s="14">
        <v>0</v>
      </c>
      <c r="BB119" s="14">
        <v>0</v>
      </c>
      <c r="BC119" s="14">
        <v>0</v>
      </c>
      <c r="BD119" s="14">
        <v>0</v>
      </c>
      <c r="BE119" s="14">
        <v>0</v>
      </c>
      <c r="BF119" s="14">
        <v>0</v>
      </c>
      <c r="BG119" s="14">
        <v>0</v>
      </c>
      <c r="BH119" s="14">
        <v>0</v>
      </c>
      <c r="BI119" s="14">
        <v>0</v>
      </c>
      <c r="BJ119" s="14">
        <v>0</v>
      </c>
      <c r="BK119" s="14">
        <v>0</v>
      </c>
      <c r="BM119" s="4">
        <v>1000</v>
      </c>
      <c r="BO119" s="14">
        <v>0</v>
      </c>
      <c r="BP119" s="14">
        <v>0</v>
      </c>
      <c r="BQ119" s="14">
        <v>0</v>
      </c>
      <c r="BR119" s="14">
        <v>0</v>
      </c>
      <c r="BS119" s="14">
        <v>0</v>
      </c>
      <c r="BT119" s="14">
        <v>0</v>
      </c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59"/>
      <c r="CG119" s="61"/>
    </row>
    <row r="120" spans="1:85" ht="15" customHeight="1" x14ac:dyDescent="0.2">
      <c r="A120" s="71"/>
      <c r="B120" s="80"/>
      <c r="C120" s="13" t="s">
        <v>109</v>
      </c>
      <c r="D120" s="13" t="s">
        <v>6</v>
      </c>
      <c r="E120" s="14">
        <v>3.4750765898826002</v>
      </c>
      <c r="F120" s="14">
        <v>4.2911901930290002</v>
      </c>
      <c r="G120" s="14">
        <v>7.4573783857233398</v>
      </c>
      <c r="H120" s="14">
        <v>4.7509345451880103</v>
      </c>
      <c r="I120" s="14">
        <v>3.8211206896551699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6.0599827387802101</v>
      </c>
      <c r="R120" s="14">
        <v>0</v>
      </c>
      <c r="S120" s="14">
        <v>2.5329670329670302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2.7178977272727298</v>
      </c>
      <c r="Z120" s="14">
        <v>0</v>
      </c>
      <c r="AA120" s="14">
        <v>2.6863636363636401</v>
      </c>
      <c r="AB120" s="14">
        <v>0</v>
      </c>
      <c r="AC120" s="14">
        <v>3.3988095238095202</v>
      </c>
      <c r="AD120" s="14">
        <v>5.2083333333333304</v>
      </c>
      <c r="AE120" s="14">
        <v>2.7990909090909102</v>
      </c>
      <c r="AF120" s="14">
        <v>0</v>
      </c>
      <c r="AG120" s="14">
        <v>4.0999999999999996</v>
      </c>
      <c r="AH120" s="14">
        <v>2.75</v>
      </c>
      <c r="AI120" s="24">
        <v>3.12238888888889</v>
      </c>
      <c r="AJ120" s="14">
        <v>0</v>
      </c>
      <c r="AK120" s="24">
        <v>10.692625</v>
      </c>
      <c r="AL120" s="47">
        <v>2.75978855267955</v>
      </c>
      <c r="AM120" s="47">
        <v>2.3797752808988801</v>
      </c>
      <c r="AN120" s="47">
        <v>2.3863636363636398</v>
      </c>
      <c r="AO120" s="14">
        <v>2.37897727272727</v>
      </c>
      <c r="AP120" s="14">
        <v>0</v>
      </c>
      <c r="AQ120" s="14">
        <v>2.1545045045045002</v>
      </c>
      <c r="AR120" s="14">
        <v>4.9019607843137303</v>
      </c>
      <c r="AS120" s="14">
        <v>0</v>
      </c>
      <c r="AT120" s="14">
        <v>0</v>
      </c>
      <c r="AU120" s="14">
        <v>0</v>
      </c>
      <c r="AV120" s="14">
        <v>0</v>
      </c>
      <c r="AW120" s="14">
        <v>0</v>
      </c>
      <c r="AX120" s="14">
        <v>0</v>
      </c>
      <c r="AY120" s="14">
        <v>0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  <c r="BE120" s="14">
        <v>0</v>
      </c>
      <c r="BF120" s="14">
        <v>0</v>
      </c>
      <c r="BG120" s="14">
        <v>0</v>
      </c>
      <c r="BH120" s="14">
        <v>0</v>
      </c>
      <c r="BI120" s="14">
        <v>0</v>
      </c>
      <c r="BJ120" s="14">
        <v>0</v>
      </c>
      <c r="BK120" s="14">
        <v>0</v>
      </c>
      <c r="BM120" s="4">
        <v>1000</v>
      </c>
      <c r="BO120" s="14">
        <v>0</v>
      </c>
      <c r="BP120" s="14">
        <v>0</v>
      </c>
      <c r="BQ120" s="14">
        <v>0</v>
      </c>
      <c r="BR120" s="14">
        <v>0</v>
      </c>
      <c r="BS120" s="14">
        <v>0</v>
      </c>
      <c r="BT120" s="14">
        <v>0</v>
      </c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59"/>
      <c r="CG120" s="61"/>
    </row>
    <row r="121" spans="1:85" ht="15" customHeight="1" x14ac:dyDescent="0.2">
      <c r="A121" s="71"/>
      <c r="B121" s="80"/>
      <c r="C121" s="13" t="s">
        <v>110</v>
      </c>
      <c r="D121" s="13" t="s">
        <v>6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6.7592592592592604</v>
      </c>
      <c r="R121" s="14">
        <v>3.7185714285714302</v>
      </c>
      <c r="S121" s="14">
        <v>0</v>
      </c>
      <c r="T121" s="14">
        <v>0</v>
      </c>
      <c r="U121" s="14">
        <v>2.9441556512698601</v>
      </c>
      <c r="V121" s="14">
        <v>2.6699029126213598</v>
      </c>
      <c r="W121" s="14">
        <v>2.5944233878448899</v>
      </c>
      <c r="X121" s="14">
        <v>18.4678899082569</v>
      </c>
      <c r="Y121" s="14">
        <v>0</v>
      </c>
      <c r="Z121" s="14">
        <v>0</v>
      </c>
      <c r="AA121" s="14">
        <v>7.8537216828479002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24">
        <v>6.7604373757455303</v>
      </c>
      <c r="AJ121" s="14">
        <v>0</v>
      </c>
      <c r="AK121" s="14">
        <v>0</v>
      </c>
      <c r="AL121" s="47">
        <v>6.1298076923076898</v>
      </c>
      <c r="AM121" s="47">
        <v>13.5948012232416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>
        <v>0</v>
      </c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3.42</v>
      </c>
      <c r="BA121" s="14">
        <v>0</v>
      </c>
      <c r="BB121" s="14">
        <v>0</v>
      </c>
      <c r="BC121" s="14">
        <v>0</v>
      </c>
      <c r="BD121" s="14">
        <v>0</v>
      </c>
      <c r="BE121" s="14">
        <v>0</v>
      </c>
      <c r="BF121" s="14">
        <v>0</v>
      </c>
      <c r="BG121" s="14">
        <v>0</v>
      </c>
      <c r="BH121" s="14">
        <v>0</v>
      </c>
      <c r="BI121" s="14">
        <v>0</v>
      </c>
      <c r="BJ121" s="14">
        <v>0</v>
      </c>
      <c r="BK121" s="14">
        <v>0</v>
      </c>
      <c r="BM121" s="4">
        <v>1000</v>
      </c>
      <c r="BO121" s="14">
        <v>0</v>
      </c>
      <c r="BP121" s="14">
        <v>0</v>
      </c>
      <c r="BQ121" s="14">
        <v>0</v>
      </c>
      <c r="BR121" s="14">
        <v>0</v>
      </c>
      <c r="BS121" s="14">
        <v>0</v>
      </c>
      <c r="BT121" s="14">
        <v>0</v>
      </c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59"/>
      <c r="CG121" s="61"/>
    </row>
    <row r="122" spans="1:85" ht="15" customHeight="1" x14ac:dyDescent="0.2">
      <c r="A122" s="71"/>
      <c r="B122" s="80"/>
      <c r="C122" s="13" t="s">
        <v>111</v>
      </c>
      <c r="D122" s="13" t="s">
        <v>6</v>
      </c>
      <c r="E122" s="14">
        <v>4.7489494276191904</v>
      </c>
      <c r="F122" s="14">
        <v>5.1433055761433497</v>
      </c>
      <c r="G122" s="14">
        <v>6.2834818888678203</v>
      </c>
      <c r="H122" s="14">
        <v>4.1079424226943502</v>
      </c>
      <c r="I122" s="14">
        <v>4.8665327099192401</v>
      </c>
      <c r="J122" s="14">
        <v>4.52672723431228</v>
      </c>
      <c r="K122" s="14">
        <v>5.2443846935764196</v>
      </c>
      <c r="L122" s="14">
        <v>5.2407320993415301</v>
      </c>
      <c r="M122" s="14">
        <v>3.2202078391505702</v>
      </c>
      <c r="N122" s="14">
        <v>0</v>
      </c>
      <c r="O122" s="14">
        <v>9.7602820211515908</v>
      </c>
      <c r="P122" s="14">
        <v>0</v>
      </c>
      <c r="Q122" s="14">
        <v>5.1550520654537104</v>
      </c>
      <c r="R122" s="14">
        <v>7.9104496870900496</v>
      </c>
      <c r="S122" s="14">
        <v>7.4557092653539296</v>
      </c>
      <c r="T122" s="14">
        <v>4.7488919651478003</v>
      </c>
      <c r="U122" s="14">
        <v>5.4754361171893997</v>
      </c>
      <c r="V122" s="14">
        <v>4.8717932085752302</v>
      </c>
      <c r="W122" s="14">
        <v>5.8495797488381296</v>
      </c>
      <c r="X122" s="14">
        <v>5.4175743903749103</v>
      </c>
      <c r="Y122" s="14">
        <v>6.0454163162321297</v>
      </c>
      <c r="Z122" s="14">
        <v>6.4024345709068804</v>
      </c>
      <c r="AA122" s="14">
        <v>6.0789065856873199</v>
      </c>
      <c r="AB122" s="14">
        <v>7.4848619042069702</v>
      </c>
      <c r="AC122" s="14">
        <v>6.7530703293398204</v>
      </c>
      <c r="AD122" s="14">
        <v>6.0851305004940999</v>
      </c>
      <c r="AE122" s="14">
        <v>4.8376799919444204</v>
      </c>
      <c r="AF122" s="14">
        <v>5.3308887544452501</v>
      </c>
      <c r="AG122" s="14">
        <v>5.6314878424796504</v>
      </c>
      <c r="AH122" s="14">
        <v>5.1144513635387598</v>
      </c>
      <c r="AI122" s="24">
        <v>8.8102857874355909</v>
      </c>
      <c r="AJ122" s="24">
        <v>6.5269268774703599</v>
      </c>
      <c r="AK122" s="24">
        <v>4.8438063106237799</v>
      </c>
      <c r="AL122" s="47">
        <v>7.5143586470963601</v>
      </c>
      <c r="AM122" s="47">
        <v>5.8238861059847098</v>
      </c>
      <c r="AN122" s="47">
        <v>6.07604195418162</v>
      </c>
      <c r="AO122" s="14">
        <v>0</v>
      </c>
      <c r="AP122" s="14">
        <v>0</v>
      </c>
      <c r="AQ122" s="14">
        <v>4.5379316174295301</v>
      </c>
      <c r="AR122" s="14">
        <v>4.65834675987875</v>
      </c>
      <c r="AS122" s="14">
        <v>4.0035932446999603</v>
      </c>
      <c r="AT122" s="14">
        <v>6.5294661428241296</v>
      </c>
      <c r="AU122" s="14">
        <v>3.4721199999999999</v>
      </c>
      <c r="AV122" s="14">
        <v>0</v>
      </c>
      <c r="AW122" s="14">
        <v>4.5132975598292298</v>
      </c>
      <c r="AX122" s="14">
        <v>3.7794597636465999</v>
      </c>
      <c r="AY122" s="14">
        <v>4.0692743344639704</v>
      </c>
      <c r="AZ122" s="14">
        <v>4.8754410546105804</v>
      </c>
      <c r="BA122" s="14">
        <v>3.1535625035966999</v>
      </c>
      <c r="BB122" s="14">
        <v>3.5062903771570202</v>
      </c>
      <c r="BC122" s="14">
        <v>3.20586066183035</v>
      </c>
      <c r="BD122" s="14">
        <v>3.5188091478819801</v>
      </c>
      <c r="BE122" s="14">
        <v>4.2859346344100899</v>
      </c>
      <c r="BF122" s="14">
        <v>3.64652623115578</v>
      </c>
      <c r="BG122" s="14">
        <v>0</v>
      </c>
      <c r="BH122" s="14">
        <v>0</v>
      </c>
      <c r="BI122" s="14">
        <v>0</v>
      </c>
      <c r="BJ122" s="14">
        <v>0</v>
      </c>
      <c r="BK122" s="14">
        <v>0</v>
      </c>
      <c r="BM122" s="4">
        <v>1000</v>
      </c>
      <c r="BO122" s="14">
        <v>0</v>
      </c>
      <c r="BP122" s="14">
        <v>0</v>
      </c>
      <c r="BQ122" s="14">
        <v>0</v>
      </c>
      <c r="BR122" s="14">
        <v>0</v>
      </c>
      <c r="BS122" s="14">
        <v>0</v>
      </c>
      <c r="BT122" s="14">
        <v>0</v>
      </c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59"/>
      <c r="CG122" s="61"/>
    </row>
    <row r="123" spans="1:85" ht="15" customHeight="1" x14ac:dyDescent="0.2">
      <c r="A123" s="71"/>
      <c r="B123" s="80"/>
      <c r="C123" s="13" t="s">
        <v>112</v>
      </c>
      <c r="D123" s="13" t="s">
        <v>6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5.08</v>
      </c>
      <c r="W123" s="14">
        <v>4.7949999999999999</v>
      </c>
      <c r="X123" s="14">
        <v>9.3000000000000007</v>
      </c>
      <c r="Y123" s="14">
        <v>5.1164179104477601</v>
      </c>
      <c r="Z123" s="14">
        <v>0</v>
      </c>
      <c r="AA123" s="14">
        <v>8.78571428571429</v>
      </c>
      <c r="AB123" s="14">
        <v>4.8099999999999996</v>
      </c>
      <c r="AC123" s="14">
        <v>0</v>
      </c>
      <c r="AD123" s="14">
        <v>4.5680645161290299</v>
      </c>
      <c r="AE123" s="14">
        <v>5.2078091621172602</v>
      </c>
      <c r="AF123" s="14">
        <v>10.07</v>
      </c>
      <c r="AG123" s="14">
        <v>6.9</v>
      </c>
      <c r="AH123" s="14">
        <v>0</v>
      </c>
      <c r="AI123" s="24">
        <v>5.4675000000000002</v>
      </c>
      <c r="AJ123" s="24">
        <v>3.18353293413174</v>
      </c>
      <c r="AK123" s="14">
        <v>0</v>
      </c>
      <c r="AL123" s="14">
        <v>0</v>
      </c>
      <c r="AM123" s="14">
        <v>0</v>
      </c>
      <c r="AN123" s="47">
        <v>6.8617021276595702</v>
      </c>
      <c r="AO123" s="14">
        <v>7.8310657596371902</v>
      </c>
      <c r="AP123" s="14">
        <v>0</v>
      </c>
      <c r="AQ123" s="14">
        <v>0</v>
      </c>
      <c r="AR123" s="14">
        <v>5.9</v>
      </c>
      <c r="AS123" s="14">
        <v>0</v>
      </c>
      <c r="AT123" s="14">
        <v>0</v>
      </c>
      <c r="AU123" s="14">
        <v>0</v>
      </c>
      <c r="AV123" s="14">
        <v>0</v>
      </c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  <c r="BE123" s="14">
        <v>0</v>
      </c>
      <c r="BF123" s="14">
        <v>0</v>
      </c>
      <c r="BG123" s="14">
        <v>0</v>
      </c>
      <c r="BH123" s="14">
        <v>0</v>
      </c>
      <c r="BI123" s="14">
        <v>0</v>
      </c>
      <c r="BJ123" s="14">
        <v>0</v>
      </c>
      <c r="BK123" s="14">
        <v>0</v>
      </c>
      <c r="BM123" s="4">
        <v>1000</v>
      </c>
      <c r="BO123" s="14">
        <v>0</v>
      </c>
      <c r="BP123" s="14">
        <v>0</v>
      </c>
      <c r="BQ123" s="14">
        <v>0</v>
      </c>
      <c r="BR123" s="14">
        <v>0</v>
      </c>
      <c r="BS123" s="14">
        <v>0</v>
      </c>
      <c r="BT123" s="14">
        <v>0</v>
      </c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59"/>
      <c r="CG123" s="61"/>
    </row>
    <row r="124" spans="1:85" ht="15" customHeight="1" x14ac:dyDescent="0.2">
      <c r="A124" s="70"/>
      <c r="B124" s="81"/>
      <c r="C124" s="13" t="s">
        <v>113</v>
      </c>
      <c r="D124" s="13" t="s">
        <v>6</v>
      </c>
      <c r="E124" s="14">
        <v>0</v>
      </c>
      <c r="F124" s="14">
        <v>0</v>
      </c>
      <c r="G124" s="14">
        <v>6.883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3.1168574812475298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4.9502547925260902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5.1144513635387598</v>
      </c>
      <c r="AI124" s="14">
        <v>0</v>
      </c>
      <c r="AJ124" s="14">
        <v>0</v>
      </c>
      <c r="AK124" s="24">
        <v>5.85105224963716</v>
      </c>
      <c r="AL124" s="14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5.3724999999999996</v>
      </c>
      <c r="AR124" s="14">
        <v>4.78494623655914</v>
      </c>
      <c r="AS124" s="14">
        <v>0</v>
      </c>
      <c r="AT124" s="14">
        <v>0</v>
      </c>
      <c r="AU124" s="14">
        <v>2.3712499999999999</v>
      </c>
      <c r="AV124" s="14">
        <v>0</v>
      </c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14">
        <v>0</v>
      </c>
      <c r="BF124" s="14">
        <v>0</v>
      </c>
      <c r="BG124" s="14">
        <v>0</v>
      </c>
      <c r="BH124" s="14">
        <v>0</v>
      </c>
      <c r="BI124" s="14">
        <v>0</v>
      </c>
      <c r="BJ124" s="14">
        <v>0</v>
      </c>
      <c r="BK124" s="14">
        <v>0</v>
      </c>
      <c r="BM124" s="4">
        <v>1000</v>
      </c>
      <c r="BO124" s="14">
        <v>0</v>
      </c>
      <c r="BP124" s="14">
        <v>0</v>
      </c>
      <c r="BQ124" s="14">
        <v>0</v>
      </c>
      <c r="BR124" s="14">
        <v>0</v>
      </c>
      <c r="BS124" s="14">
        <v>0</v>
      </c>
      <c r="BT124" s="14">
        <v>0</v>
      </c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59"/>
      <c r="CG124" s="61"/>
    </row>
    <row r="125" spans="1:85" ht="15" customHeight="1" x14ac:dyDescent="0.3">
      <c r="A125" s="69">
        <v>19</v>
      </c>
      <c r="B125" s="79" t="s">
        <v>173</v>
      </c>
      <c r="C125" s="68" t="s">
        <v>19</v>
      </c>
      <c r="D125" s="13" t="s">
        <v>5</v>
      </c>
      <c r="E125" s="14">
        <v>2.71</v>
      </c>
      <c r="F125" s="14">
        <v>2.76</v>
      </c>
      <c r="G125" s="14">
        <v>2.82</v>
      </c>
      <c r="H125" s="14">
        <v>2.9</v>
      </c>
      <c r="I125" s="14">
        <v>2.9</v>
      </c>
      <c r="J125" s="14">
        <v>2.94</v>
      </c>
      <c r="K125" s="14">
        <v>2.95</v>
      </c>
      <c r="L125" s="14">
        <v>2.98</v>
      </c>
      <c r="M125" s="14">
        <v>3.03</v>
      </c>
      <c r="N125" s="14">
        <v>3.01</v>
      </c>
      <c r="O125" s="14">
        <v>3.09</v>
      </c>
      <c r="P125" s="14">
        <v>3.18</v>
      </c>
      <c r="Q125" s="14">
        <v>3.3</v>
      </c>
      <c r="R125" s="14">
        <v>3.49</v>
      </c>
      <c r="S125" s="14">
        <v>3.47</v>
      </c>
      <c r="T125" s="14">
        <v>3.35</v>
      </c>
      <c r="U125" s="14">
        <v>3.3</v>
      </c>
      <c r="V125" s="14">
        <v>3.28</v>
      </c>
      <c r="W125" s="14">
        <v>3.1</v>
      </c>
      <c r="X125" s="14">
        <v>3</v>
      </c>
      <c r="Y125" s="14">
        <v>3</v>
      </c>
      <c r="Z125" s="14">
        <v>2.97</v>
      </c>
      <c r="AA125" s="14">
        <v>2.94</v>
      </c>
      <c r="AB125" s="14">
        <v>2.88</v>
      </c>
      <c r="AC125" s="14">
        <v>2.92</v>
      </c>
      <c r="AD125" s="14">
        <v>2.98</v>
      </c>
      <c r="AE125" s="14">
        <v>2.99</v>
      </c>
      <c r="AF125" s="14">
        <v>2.98</v>
      </c>
      <c r="AG125" s="14">
        <v>2.97</v>
      </c>
      <c r="AH125" s="14">
        <v>2.9</v>
      </c>
      <c r="AI125" s="14">
        <v>2.91</v>
      </c>
      <c r="AJ125" s="14">
        <v>2.9</v>
      </c>
      <c r="AK125" s="14">
        <v>2.82</v>
      </c>
      <c r="AL125" s="17">
        <v>2.83</v>
      </c>
      <c r="AM125" s="17">
        <v>2.84</v>
      </c>
      <c r="AN125" s="18">
        <v>2.85</v>
      </c>
      <c r="AO125" s="14">
        <v>2.87</v>
      </c>
      <c r="AP125" s="14">
        <v>2.89</v>
      </c>
      <c r="AQ125" s="14">
        <v>2.86</v>
      </c>
      <c r="AR125" s="14">
        <v>2.83</v>
      </c>
      <c r="AS125" s="14">
        <v>2.83</v>
      </c>
      <c r="AT125" s="14">
        <v>2.8</v>
      </c>
      <c r="AU125" s="14">
        <v>2.83</v>
      </c>
      <c r="AV125" s="14">
        <v>2.86</v>
      </c>
      <c r="AW125" s="14">
        <v>2.92</v>
      </c>
      <c r="AX125" s="14">
        <v>2.95</v>
      </c>
      <c r="AY125" s="14">
        <v>3.03</v>
      </c>
      <c r="AZ125" s="14">
        <v>3.11</v>
      </c>
      <c r="BA125" s="14">
        <v>3.21</v>
      </c>
      <c r="BB125" s="14">
        <v>3.28</v>
      </c>
      <c r="BC125" s="14">
        <v>3.27</v>
      </c>
      <c r="BD125" s="14">
        <v>3.23</v>
      </c>
      <c r="BE125" s="14">
        <v>3.39</v>
      </c>
      <c r="BF125" s="14">
        <v>3.46</v>
      </c>
      <c r="BG125" s="14">
        <v>3.4</v>
      </c>
      <c r="BH125" s="14">
        <v>3.3250899999999999</v>
      </c>
      <c r="BI125" s="14">
        <v>3.37</v>
      </c>
      <c r="BJ125" s="13">
        <v>3.87</v>
      </c>
      <c r="BK125" s="36">
        <f>BN125/BM125</f>
        <v>4.6734799999999996</v>
      </c>
      <c r="BL125" s="37">
        <f>BK125/BJ125-1</f>
        <v>0.20761757105943146</v>
      </c>
      <c r="BM125" s="4">
        <v>1000</v>
      </c>
      <c r="BN125" s="41">
        <v>4673.4799999999996</v>
      </c>
      <c r="BO125" s="42">
        <v>4.71</v>
      </c>
      <c r="BP125" s="14">
        <v>4.55</v>
      </c>
      <c r="BQ125" s="14">
        <v>4.4000000000000004</v>
      </c>
      <c r="BR125" s="14">
        <v>3.97</v>
      </c>
      <c r="BS125" s="13">
        <v>4.09</v>
      </c>
      <c r="BT125" s="13">
        <v>3.6</v>
      </c>
      <c r="BU125" s="13">
        <v>3.98</v>
      </c>
      <c r="BV125" s="13">
        <v>3.89</v>
      </c>
      <c r="BW125" s="13">
        <v>3.85</v>
      </c>
      <c r="BX125" s="13">
        <v>3.78</v>
      </c>
      <c r="BY125" s="13">
        <v>3.66</v>
      </c>
      <c r="BZ125" s="13">
        <v>3.75</v>
      </c>
      <c r="CA125" s="13">
        <v>3.68</v>
      </c>
      <c r="CB125" s="13">
        <v>3.67</v>
      </c>
      <c r="CC125" s="13">
        <v>3.75</v>
      </c>
      <c r="CD125" s="13">
        <v>3.6</v>
      </c>
      <c r="CE125" s="13">
        <v>3.92</v>
      </c>
      <c r="CF125" s="59">
        <v>3.62</v>
      </c>
      <c r="CG125" s="61">
        <f>24500/7.0965/1000</f>
        <v>3.4524061156908337</v>
      </c>
    </row>
    <row r="126" spans="1:85" ht="15" customHeight="1" x14ac:dyDescent="0.2">
      <c r="A126" s="71"/>
      <c r="B126" s="81"/>
      <c r="C126" s="68"/>
      <c r="D126" s="13" t="s">
        <v>6</v>
      </c>
      <c r="E126" s="14">
        <v>2.5667499999999999</v>
      </c>
      <c r="F126" s="14">
        <v>2.7</v>
      </c>
      <c r="G126" s="14">
        <v>2.6535625</v>
      </c>
      <c r="H126" s="14">
        <v>2.69771428571429</v>
      </c>
      <c r="I126" s="14">
        <v>2.7408731808731801</v>
      </c>
      <c r="J126" s="14">
        <v>3.74786666666667</v>
      </c>
      <c r="K126" s="14">
        <v>2.9685999999999999</v>
      </c>
      <c r="L126" s="14">
        <v>2.8885000000000001</v>
      </c>
      <c r="M126" s="14">
        <v>0</v>
      </c>
      <c r="N126" s="14">
        <v>2.9549707602339201</v>
      </c>
      <c r="O126" s="14">
        <v>3.0045714285714298</v>
      </c>
      <c r="P126" s="14">
        <v>3.3005577689243002</v>
      </c>
      <c r="Q126" s="14">
        <v>0</v>
      </c>
      <c r="R126" s="14">
        <v>0</v>
      </c>
      <c r="S126" s="14">
        <v>3.16357142857143</v>
      </c>
      <c r="T126" s="14">
        <v>3.2621818181818201</v>
      </c>
      <c r="U126" s="14">
        <v>3.7912499999999998</v>
      </c>
      <c r="V126" s="14">
        <v>3.3316909090909101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7">
        <v>2.7656666666666698</v>
      </c>
      <c r="AK126" s="14">
        <v>0</v>
      </c>
      <c r="AL126" s="14">
        <v>0</v>
      </c>
      <c r="AM126" s="14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>
        <v>0</v>
      </c>
      <c r="AU126" s="14">
        <v>0</v>
      </c>
      <c r="AV126" s="14">
        <v>2.7930000000000001</v>
      </c>
      <c r="AW126" s="14">
        <v>0</v>
      </c>
      <c r="AX126" s="14">
        <v>0</v>
      </c>
      <c r="AY126" s="14">
        <v>0</v>
      </c>
      <c r="AZ126" s="14">
        <v>0</v>
      </c>
      <c r="BA126" s="14">
        <v>2.9</v>
      </c>
      <c r="BB126" s="14">
        <v>0</v>
      </c>
      <c r="BC126" s="24">
        <v>0</v>
      </c>
      <c r="BD126" s="14">
        <v>0</v>
      </c>
      <c r="BE126" s="14">
        <v>0</v>
      </c>
      <c r="BF126" s="14">
        <v>0</v>
      </c>
      <c r="BG126" s="14">
        <v>0</v>
      </c>
      <c r="BH126" s="14">
        <v>0</v>
      </c>
      <c r="BI126" s="14">
        <v>0</v>
      </c>
      <c r="BJ126" s="14">
        <v>0</v>
      </c>
      <c r="BK126" s="14">
        <v>0</v>
      </c>
      <c r="BM126" s="4">
        <v>1000</v>
      </c>
      <c r="BO126" s="14">
        <v>0</v>
      </c>
      <c r="BP126" s="14">
        <v>0</v>
      </c>
      <c r="BQ126" s="14">
        <v>0</v>
      </c>
      <c r="BR126" s="14">
        <v>0</v>
      </c>
      <c r="BS126" s="14">
        <v>0</v>
      </c>
      <c r="BT126" s="14">
        <v>0</v>
      </c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59"/>
      <c r="CG126" s="61"/>
    </row>
    <row r="127" spans="1:85" ht="15" customHeight="1" x14ac:dyDescent="0.2">
      <c r="A127" s="71"/>
      <c r="B127" s="79" t="s">
        <v>114</v>
      </c>
      <c r="C127" s="13" t="s">
        <v>46</v>
      </c>
      <c r="D127" s="13" t="s">
        <v>6</v>
      </c>
      <c r="E127" s="14">
        <v>0</v>
      </c>
      <c r="F127" s="14">
        <v>0</v>
      </c>
      <c r="G127" s="14">
        <v>3.1964102564102599</v>
      </c>
      <c r="H127" s="14">
        <v>2.5739644970414202</v>
      </c>
      <c r="I127" s="14">
        <v>2.93</v>
      </c>
      <c r="J127" s="14">
        <v>1.79286821705426</v>
      </c>
      <c r="K127" s="14">
        <v>3.2723076923076899</v>
      </c>
      <c r="L127" s="14">
        <v>0</v>
      </c>
      <c r="M127" s="14">
        <v>0</v>
      </c>
      <c r="N127" s="14">
        <v>2.1218461538461502</v>
      </c>
      <c r="O127" s="14">
        <v>2.24802300503235</v>
      </c>
      <c r="P127" s="14">
        <v>0</v>
      </c>
      <c r="Q127" s="14">
        <v>0</v>
      </c>
      <c r="R127" s="14">
        <v>0</v>
      </c>
      <c r="S127" s="14">
        <v>3.7142257217847798</v>
      </c>
      <c r="T127" s="14">
        <v>2.2777777777777799</v>
      </c>
      <c r="U127" s="14">
        <v>3.0981976382846499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3.7024475524475502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2.2458041958042001</v>
      </c>
      <c r="AJ127" s="14">
        <v>0</v>
      </c>
      <c r="AK127" s="14">
        <v>0</v>
      </c>
      <c r="AL127" s="14">
        <v>0</v>
      </c>
      <c r="AM127" s="14">
        <v>0</v>
      </c>
      <c r="AN127" s="18">
        <v>2.7405128205128202</v>
      </c>
      <c r="AO127" s="14">
        <v>0</v>
      </c>
      <c r="AP127" s="14">
        <v>1.03655568312285</v>
      </c>
      <c r="AQ127" s="14">
        <v>0</v>
      </c>
      <c r="AR127" s="14">
        <v>0</v>
      </c>
      <c r="AS127" s="14">
        <v>0</v>
      </c>
      <c r="AT127" s="14">
        <v>0</v>
      </c>
      <c r="AU127" s="14">
        <v>0</v>
      </c>
      <c r="AV127" s="14">
        <v>2.3109382478632501</v>
      </c>
      <c r="AW127" s="14">
        <v>0</v>
      </c>
      <c r="AX127" s="14">
        <v>0</v>
      </c>
      <c r="AY127" s="14">
        <v>0</v>
      </c>
      <c r="AZ127" s="14">
        <v>1.01810149649346</v>
      </c>
      <c r="BA127" s="14">
        <v>0</v>
      </c>
      <c r="BB127" s="14">
        <v>0</v>
      </c>
      <c r="BC127" s="24">
        <v>0</v>
      </c>
      <c r="BD127" s="14">
        <v>0</v>
      </c>
      <c r="BE127" s="14">
        <v>1.1427075</v>
      </c>
      <c r="BF127" s="14">
        <v>0</v>
      </c>
      <c r="BG127" s="14">
        <v>0</v>
      </c>
      <c r="BH127" s="14">
        <v>0</v>
      </c>
      <c r="BI127" s="14">
        <v>0</v>
      </c>
      <c r="BJ127" s="14">
        <v>0</v>
      </c>
      <c r="BK127" s="14">
        <v>0</v>
      </c>
      <c r="BM127" s="4">
        <v>1000</v>
      </c>
      <c r="BO127" s="14">
        <v>0</v>
      </c>
      <c r="BP127" s="14">
        <v>0</v>
      </c>
      <c r="BQ127" s="14">
        <v>0</v>
      </c>
      <c r="BR127" s="14">
        <v>0</v>
      </c>
      <c r="BS127" s="14">
        <v>0</v>
      </c>
      <c r="BT127" s="14">
        <v>0</v>
      </c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59"/>
      <c r="CG127" s="61"/>
    </row>
    <row r="128" spans="1:85" ht="15" customHeight="1" x14ac:dyDescent="0.2">
      <c r="A128" s="71"/>
      <c r="B128" s="80"/>
      <c r="C128" s="13" t="s">
        <v>115</v>
      </c>
      <c r="D128" s="13" t="s">
        <v>6</v>
      </c>
      <c r="E128" s="14">
        <v>0</v>
      </c>
      <c r="F128" s="14">
        <v>0</v>
      </c>
      <c r="G128" s="14">
        <v>2.43017578125</v>
      </c>
      <c r="H128" s="14">
        <v>0</v>
      </c>
      <c r="I128" s="14">
        <v>3.2412917783105302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>
        <v>0</v>
      </c>
      <c r="AU128" s="14">
        <v>0</v>
      </c>
      <c r="AV128" s="14">
        <v>0</v>
      </c>
      <c r="AW128" s="14">
        <v>0</v>
      </c>
      <c r="AX128" s="14">
        <v>0</v>
      </c>
      <c r="AY128" s="14">
        <v>0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  <c r="BE128" s="14">
        <v>0</v>
      </c>
      <c r="BF128" s="14">
        <v>0</v>
      </c>
      <c r="BG128" s="14">
        <v>0</v>
      </c>
      <c r="BH128" s="14">
        <v>0</v>
      </c>
      <c r="BI128" s="14">
        <v>0</v>
      </c>
      <c r="BJ128" s="14">
        <v>0</v>
      </c>
      <c r="BK128" s="14">
        <v>0</v>
      </c>
      <c r="BM128" s="4">
        <v>1000</v>
      </c>
      <c r="BO128" s="14">
        <v>0</v>
      </c>
      <c r="BP128" s="14">
        <v>0</v>
      </c>
      <c r="BQ128" s="14">
        <v>0</v>
      </c>
      <c r="BR128" s="14">
        <v>0</v>
      </c>
      <c r="BS128" s="14">
        <v>0</v>
      </c>
      <c r="BT128" s="14">
        <v>0</v>
      </c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59"/>
      <c r="CG128" s="61"/>
    </row>
    <row r="129" spans="1:85" ht="15" customHeight="1" x14ac:dyDescent="0.2">
      <c r="A129" s="71"/>
      <c r="B129" s="80"/>
      <c r="C129" s="13" t="s">
        <v>81</v>
      </c>
      <c r="D129" s="13" t="s">
        <v>6</v>
      </c>
      <c r="E129" s="14">
        <v>1.9958227922574601</v>
      </c>
      <c r="F129" s="14">
        <v>0</v>
      </c>
      <c r="G129" s="14">
        <v>0</v>
      </c>
      <c r="H129" s="14">
        <v>0</v>
      </c>
      <c r="I129" s="14">
        <v>0</v>
      </c>
      <c r="J129" s="14">
        <v>2.22740625</v>
      </c>
      <c r="K129" s="14">
        <v>0</v>
      </c>
      <c r="L129" s="14">
        <v>2.2464374999999999</v>
      </c>
      <c r="M129" s="14">
        <v>2.08</v>
      </c>
      <c r="N129" s="14">
        <v>1.96333333333333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3.5</v>
      </c>
      <c r="V129" s="14">
        <v>0</v>
      </c>
      <c r="W129" s="14">
        <v>0</v>
      </c>
      <c r="X129" s="14">
        <v>0</v>
      </c>
      <c r="Y129" s="14">
        <v>2.5930499999999999</v>
      </c>
      <c r="Z129" s="14">
        <v>4.5561666666666696</v>
      </c>
      <c r="AA129" s="14">
        <v>3.5630000000000002</v>
      </c>
      <c r="AB129" s="14">
        <v>0</v>
      </c>
      <c r="AC129" s="14">
        <v>0</v>
      </c>
      <c r="AD129" s="14">
        <v>2</v>
      </c>
      <c r="AE129" s="14">
        <v>0</v>
      </c>
      <c r="AF129" s="14">
        <v>0</v>
      </c>
      <c r="AG129" s="14">
        <v>0</v>
      </c>
      <c r="AH129" s="14">
        <v>0</v>
      </c>
      <c r="AI129" s="14">
        <v>3.8562400000000001</v>
      </c>
      <c r="AJ129" s="14">
        <v>0</v>
      </c>
      <c r="AK129" s="33">
        <v>2.5424000000000002</v>
      </c>
      <c r="AL129" s="14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4.9162499999999998</v>
      </c>
      <c r="AS129" s="14">
        <v>0</v>
      </c>
      <c r="AT129" s="14">
        <v>0</v>
      </c>
      <c r="AU129" s="14">
        <v>2.77895</v>
      </c>
      <c r="AV129" s="14">
        <v>0</v>
      </c>
      <c r="AW129" s="14">
        <v>2.6423999999999999</v>
      </c>
      <c r="AX129" s="14">
        <v>0</v>
      </c>
      <c r="AY129" s="14">
        <v>0</v>
      </c>
      <c r="AZ129" s="14">
        <v>0</v>
      </c>
      <c r="BA129" s="14">
        <v>0</v>
      </c>
      <c r="BB129" s="14">
        <v>0</v>
      </c>
      <c r="BC129" s="24">
        <v>0</v>
      </c>
      <c r="BD129" s="14">
        <v>0</v>
      </c>
      <c r="BE129" s="14">
        <v>0</v>
      </c>
      <c r="BF129" s="14">
        <v>0</v>
      </c>
      <c r="BG129" s="14">
        <v>0</v>
      </c>
      <c r="BH129" s="14">
        <v>0</v>
      </c>
      <c r="BI129" s="14">
        <v>0</v>
      </c>
      <c r="BJ129" s="14">
        <v>0</v>
      </c>
      <c r="BK129" s="14">
        <v>0</v>
      </c>
      <c r="BM129" s="4">
        <v>1000</v>
      </c>
      <c r="BO129" s="14">
        <v>0</v>
      </c>
      <c r="BP129" s="14">
        <v>0</v>
      </c>
      <c r="BQ129" s="14">
        <v>0</v>
      </c>
      <c r="BR129" s="14">
        <v>0</v>
      </c>
      <c r="BS129" s="14">
        <v>0</v>
      </c>
      <c r="BT129" s="14">
        <v>0</v>
      </c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59"/>
      <c r="CG129" s="61"/>
    </row>
    <row r="130" spans="1:85" ht="15" customHeight="1" x14ac:dyDescent="0.2">
      <c r="A130" s="71"/>
      <c r="B130" s="80"/>
      <c r="C130" s="13" t="s">
        <v>116</v>
      </c>
      <c r="D130" s="13" t="s">
        <v>6</v>
      </c>
      <c r="E130" s="14">
        <v>0</v>
      </c>
      <c r="F130" s="14">
        <v>0</v>
      </c>
      <c r="G130" s="14">
        <v>2.5831875000000002</v>
      </c>
      <c r="H130" s="14">
        <v>2.6370425531914901</v>
      </c>
      <c r="I130" s="14">
        <v>2.5856666666666701</v>
      </c>
      <c r="J130" s="14">
        <v>0</v>
      </c>
      <c r="K130" s="14">
        <v>2.5983333333333301</v>
      </c>
      <c r="L130" s="14">
        <v>2.7726000000000002</v>
      </c>
      <c r="M130" s="14">
        <v>1.84218987341772</v>
      </c>
      <c r="N130" s="14">
        <v>0</v>
      </c>
      <c r="O130" s="14">
        <v>0</v>
      </c>
      <c r="P130" s="14">
        <v>1.6156250000000001</v>
      </c>
      <c r="Q130" s="14">
        <v>0</v>
      </c>
      <c r="R130" s="14">
        <v>0</v>
      </c>
      <c r="S130" s="14">
        <v>0</v>
      </c>
      <c r="T130" s="14">
        <v>5.0823529411764703</v>
      </c>
      <c r="U130" s="14">
        <v>0</v>
      </c>
      <c r="V130" s="14">
        <v>0</v>
      </c>
      <c r="W130" s="14">
        <v>2.35</v>
      </c>
      <c r="X130" s="14">
        <v>0</v>
      </c>
      <c r="Y130" s="14">
        <v>0</v>
      </c>
      <c r="Z130" s="14">
        <v>3.5594999999999999</v>
      </c>
      <c r="AA130" s="14">
        <v>0</v>
      </c>
      <c r="AB130" s="14">
        <v>0</v>
      </c>
      <c r="AC130" s="14">
        <v>7.8719999999999999</v>
      </c>
      <c r="AD130" s="14">
        <v>0</v>
      </c>
      <c r="AE130" s="14">
        <v>2.254</v>
      </c>
      <c r="AF130" s="14">
        <v>0</v>
      </c>
      <c r="AG130" s="14">
        <v>0</v>
      </c>
      <c r="AH130" s="14">
        <v>3.11</v>
      </c>
      <c r="AI130" s="14">
        <v>0</v>
      </c>
      <c r="AJ130" s="14"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2.6285714285714299</v>
      </c>
      <c r="AS130" s="14">
        <v>0</v>
      </c>
      <c r="AT130" s="14">
        <v>5.8038400000000001</v>
      </c>
      <c r="AU130" s="14">
        <v>0</v>
      </c>
      <c r="AV130" s="14">
        <v>0</v>
      </c>
      <c r="AW130" s="14">
        <v>0</v>
      </c>
      <c r="AX130" s="14">
        <v>0</v>
      </c>
      <c r="AY130" s="14">
        <v>0</v>
      </c>
      <c r="AZ130" s="14">
        <v>0</v>
      </c>
      <c r="BA130" s="14">
        <v>0</v>
      </c>
      <c r="BB130" s="14">
        <v>0</v>
      </c>
      <c r="BC130" s="24">
        <v>0</v>
      </c>
      <c r="BD130" s="14">
        <v>0</v>
      </c>
      <c r="BE130" s="14">
        <v>0</v>
      </c>
      <c r="BF130" s="14">
        <v>0</v>
      </c>
      <c r="BG130" s="14">
        <v>0</v>
      </c>
      <c r="BH130" s="14">
        <v>0</v>
      </c>
      <c r="BI130" s="14">
        <v>0</v>
      </c>
      <c r="BJ130" s="14">
        <v>0</v>
      </c>
      <c r="BK130" s="14">
        <v>0</v>
      </c>
      <c r="BM130" s="4">
        <v>1000</v>
      </c>
      <c r="BO130" s="14">
        <v>0</v>
      </c>
      <c r="BP130" s="14">
        <v>0</v>
      </c>
      <c r="BQ130" s="14">
        <v>0</v>
      </c>
      <c r="BR130" s="14">
        <v>0</v>
      </c>
      <c r="BS130" s="14">
        <v>0</v>
      </c>
      <c r="BT130" s="14">
        <v>0</v>
      </c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59"/>
      <c r="CG130" s="61"/>
    </row>
    <row r="131" spans="1:85" ht="15" customHeight="1" x14ac:dyDescent="0.2">
      <c r="A131" s="71"/>
      <c r="B131" s="80"/>
      <c r="C131" s="13" t="s">
        <v>26</v>
      </c>
      <c r="D131" s="13" t="s">
        <v>6</v>
      </c>
      <c r="E131" s="14">
        <v>0</v>
      </c>
      <c r="F131" s="14">
        <v>0</v>
      </c>
      <c r="G131" s="14">
        <v>7.0675394227908397</v>
      </c>
      <c r="H131" s="14">
        <v>0</v>
      </c>
      <c r="I131" s="14">
        <v>6.30833333333333</v>
      </c>
      <c r="J131" s="14">
        <v>4.4422133569739897</v>
      </c>
      <c r="K131" s="14">
        <v>4.3360769230769201</v>
      </c>
      <c r="L131" s="14">
        <v>4.3477231354621502</v>
      </c>
      <c r="M131" s="14">
        <v>4.6538405797101401</v>
      </c>
      <c r="N131" s="14">
        <v>4.5521084587873197</v>
      </c>
      <c r="O131" s="14">
        <v>4.8687500000000004</v>
      </c>
      <c r="P131" s="14">
        <v>4.5934560327198399</v>
      </c>
      <c r="Q131" s="14">
        <v>0</v>
      </c>
      <c r="R131" s="14">
        <v>4.9282000000000004</v>
      </c>
      <c r="S131" s="14">
        <v>0</v>
      </c>
      <c r="T131" s="14">
        <v>6.758</v>
      </c>
      <c r="U131" s="14">
        <v>0</v>
      </c>
      <c r="V131" s="14">
        <v>0</v>
      </c>
      <c r="W131" s="14">
        <v>4.3099999999999996</v>
      </c>
      <c r="X131" s="14">
        <v>4.8386503067484696</v>
      </c>
      <c r="Y131" s="14">
        <v>4.3302455357142904</v>
      </c>
      <c r="Z131" s="14">
        <v>0</v>
      </c>
      <c r="AA131" s="14">
        <v>0</v>
      </c>
      <c r="AB131" s="14">
        <v>4.4306748466257702</v>
      </c>
      <c r="AC131" s="14">
        <v>0</v>
      </c>
      <c r="AD131" s="14">
        <v>0</v>
      </c>
      <c r="AE131" s="14">
        <v>0</v>
      </c>
      <c r="AF131" s="14">
        <v>0</v>
      </c>
      <c r="AG131" s="14">
        <v>4.1846049046321498</v>
      </c>
      <c r="AH131" s="14">
        <v>2.88296741288169</v>
      </c>
      <c r="AI131" s="14">
        <v>4.9916417910447803</v>
      </c>
      <c r="AJ131" s="17">
        <v>2.6923323624357298</v>
      </c>
      <c r="AK131" s="33">
        <v>2.3857551538787201</v>
      </c>
      <c r="AL131" s="18">
        <v>2.2699987412646099</v>
      </c>
      <c r="AM131" s="14">
        <v>0</v>
      </c>
      <c r="AN131" s="18">
        <v>2.38</v>
      </c>
      <c r="AO131" s="14">
        <v>4.43</v>
      </c>
      <c r="AP131" s="14">
        <v>0</v>
      </c>
      <c r="AQ131" s="14">
        <v>5.5579999999999998</v>
      </c>
      <c r="AR131" s="14">
        <v>3.2262731481481501</v>
      </c>
      <c r="AS131" s="14">
        <v>2.3724159292035401</v>
      </c>
      <c r="AT131" s="14">
        <v>2.3730005833333299</v>
      </c>
      <c r="AU131" s="14">
        <v>2.9667461691542298</v>
      </c>
      <c r="AV131" s="14">
        <v>0</v>
      </c>
      <c r="AW131" s="14">
        <v>2.80438907407407</v>
      </c>
      <c r="AX131" s="14">
        <v>0</v>
      </c>
      <c r="AY131" s="14">
        <v>2.5762809027777802</v>
      </c>
      <c r="AZ131" s="14">
        <v>3.0610367476851801</v>
      </c>
      <c r="BA131" s="14">
        <v>0</v>
      </c>
      <c r="BB131" s="14">
        <v>0</v>
      </c>
      <c r="BC131" s="24">
        <v>0</v>
      </c>
      <c r="BD131" s="14">
        <v>0</v>
      </c>
      <c r="BE131" s="14">
        <v>0</v>
      </c>
      <c r="BF131" s="14">
        <v>0</v>
      </c>
      <c r="BG131" s="14">
        <v>0</v>
      </c>
      <c r="BH131" s="14">
        <v>0</v>
      </c>
      <c r="BI131" s="14">
        <v>0</v>
      </c>
      <c r="BJ131" s="14">
        <v>0</v>
      </c>
      <c r="BK131" s="14">
        <v>0</v>
      </c>
      <c r="BM131" s="4">
        <v>1000</v>
      </c>
      <c r="BO131" s="14">
        <v>0</v>
      </c>
      <c r="BP131" s="14">
        <v>0</v>
      </c>
      <c r="BQ131" s="14">
        <v>0</v>
      </c>
      <c r="BR131" s="14">
        <v>0</v>
      </c>
      <c r="BS131" s="14">
        <v>0</v>
      </c>
      <c r="BT131" s="14">
        <v>0</v>
      </c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59"/>
      <c r="CG131" s="61"/>
    </row>
    <row r="132" spans="1:85" ht="15" customHeight="1" x14ac:dyDescent="0.2">
      <c r="A132" s="71"/>
      <c r="B132" s="80"/>
      <c r="C132" s="13" t="s">
        <v>74</v>
      </c>
      <c r="D132" s="13" t="s">
        <v>6</v>
      </c>
      <c r="E132" s="14">
        <v>2.9937943906195299</v>
      </c>
      <c r="F132" s="14">
        <v>2.8703985267730698</v>
      </c>
      <c r="G132" s="14">
        <v>2.8751755382556201</v>
      </c>
      <c r="H132" s="14">
        <v>2.9085947681995901</v>
      </c>
      <c r="I132" s="14">
        <v>2.91016415040386</v>
      </c>
      <c r="J132" s="14">
        <v>3.0861398486263298</v>
      </c>
      <c r="K132" s="14">
        <v>3.2064308847028999</v>
      </c>
      <c r="L132" s="14">
        <v>3.1191461759369101</v>
      </c>
      <c r="M132" s="14">
        <v>3.3190469672161398</v>
      </c>
      <c r="N132" s="14">
        <v>3.53000982745702</v>
      </c>
      <c r="O132" s="14">
        <v>3.2022236911895701</v>
      </c>
      <c r="P132" s="14">
        <v>3.1835949955920699</v>
      </c>
      <c r="Q132" s="14">
        <v>3.5241469143629001</v>
      </c>
      <c r="R132" s="14">
        <v>3.6992869140723901</v>
      </c>
      <c r="S132" s="14">
        <v>3.74625920974028</v>
      </c>
      <c r="T132" s="14">
        <v>3.43713726333855</v>
      </c>
      <c r="U132" s="14">
        <v>3.5177549880421699</v>
      </c>
      <c r="V132" s="14">
        <v>3.4647760072086302</v>
      </c>
      <c r="W132" s="14">
        <v>3.32505888008291</v>
      </c>
      <c r="X132" s="14">
        <v>3.1578238261031499</v>
      </c>
      <c r="Y132" s="14">
        <v>3.3705403603146098</v>
      </c>
      <c r="Z132" s="14">
        <v>3.2271811419404099</v>
      </c>
      <c r="AA132" s="14">
        <v>3.44544515715639</v>
      </c>
      <c r="AB132" s="14">
        <v>3.2822720857044501</v>
      </c>
      <c r="AC132" s="14">
        <v>2.9960353681205798</v>
      </c>
      <c r="AD132" s="14">
        <v>3.3900179253768501</v>
      </c>
      <c r="AE132" s="14">
        <v>2.9142632829170698</v>
      </c>
      <c r="AF132" s="14">
        <v>2.8841803264116099</v>
      </c>
      <c r="AG132" s="14">
        <v>2.9732046982940301</v>
      </c>
      <c r="AH132" s="14">
        <v>2.8877663200887098</v>
      </c>
      <c r="AI132" s="14">
        <v>3.1711676411024201</v>
      </c>
      <c r="AJ132" s="17">
        <v>2.70815769321606</v>
      </c>
      <c r="AK132" s="33">
        <v>2.7426315666096301</v>
      </c>
      <c r="AL132" s="18">
        <v>2.8739433309445102</v>
      </c>
      <c r="AM132" s="18">
        <v>2.79097980237907</v>
      </c>
      <c r="AN132" s="18">
        <v>2.85013405251892</v>
      </c>
      <c r="AO132" s="14">
        <v>2.68793685769502</v>
      </c>
      <c r="AP132" s="14">
        <v>2.7044958829276098</v>
      </c>
      <c r="AQ132" s="14">
        <v>2.8783325361818202</v>
      </c>
      <c r="AR132" s="14">
        <v>2.74406466411128</v>
      </c>
      <c r="AS132" s="14">
        <v>1.95429665117275</v>
      </c>
      <c r="AT132" s="14">
        <v>1.9304509066211699</v>
      </c>
      <c r="AU132" s="14">
        <v>2.5704651162790699</v>
      </c>
      <c r="AV132" s="14">
        <v>0</v>
      </c>
      <c r="AW132" s="14">
        <v>2.0639834881299999</v>
      </c>
      <c r="AX132" s="14">
        <v>2.7</v>
      </c>
      <c r="AY132" s="14">
        <v>2.7</v>
      </c>
      <c r="AZ132" s="14">
        <v>2.80909090909091</v>
      </c>
      <c r="BA132" s="14">
        <v>2.63530758482595</v>
      </c>
      <c r="BB132" s="14">
        <v>2.8837380433213</v>
      </c>
      <c r="BC132" s="24">
        <v>2.7307045502711502</v>
      </c>
      <c r="BD132" s="14">
        <v>2.5909587467770798</v>
      </c>
      <c r="BE132" s="14">
        <v>2.70506171329147</v>
      </c>
      <c r="BF132" s="14">
        <v>2.6716939964764901</v>
      </c>
      <c r="BG132" s="14">
        <v>0</v>
      </c>
      <c r="BH132" s="14">
        <v>0</v>
      </c>
      <c r="BI132" s="14">
        <v>0</v>
      </c>
      <c r="BJ132" s="14">
        <v>0</v>
      </c>
      <c r="BK132" s="14">
        <v>0</v>
      </c>
      <c r="BM132" s="4">
        <v>1000</v>
      </c>
      <c r="BO132" s="14">
        <v>0</v>
      </c>
      <c r="BP132" s="14">
        <v>0</v>
      </c>
      <c r="BQ132" s="14">
        <v>0</v>
      </c>
      <c r="BR132" s="14">
        <v>0</v>
      </c>
      <c r="BS132" s="14">
        <v>0</v>
      </c>
      <c r="BT132" s="14">
        <v>0</v>
      </c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59"/>
      <c r="CG132" s="61"/>
    </row>
    <row r="133" spans="1:85" ht="15" customHeight="1" x14ac:dyDescent="0.2">
      <c r="A133" s="71"/>
      <c r="B133" s="80"/>
      <c r="C133" s="13" t="s">
        <v>117</v>
      </c>
      <c r="D133" s="13" t="s">
        <v>6</v>
      </c>
      <c r="E133" s="14">
        <v>3.7072201658623398</v>
      </c>
      <c r="F133" s="14">
        <v>3.6292657342657302</v>
      </c>
      <c r="G133" s="14">
        <v>4.0042581466818001</v>
      </c>
      <c r="H133" s="14">
        <v>4.09324733581846</v>
      </c>
      <c r="I133" s="14">
        <v>4.3981851737926796</v>
      </c>
      <c r="J133" s="14">
        <v>3.7403829938485398</v>
      </c>
      <c r="K133" s="14">
        <v>4.1508877777318602</v>
      </c>
      <c r="L133" s="14">
        <v>4.1816549177576396</v>
      </c>
      <c r="M133" s="14">
        <v>4.3248290040211499</v>
      </c>
      <c r="N133" s="14">
        <v>4.2003353664927001</v>
      </c>
      <c r="O133" s="14">
        <v>4.4715276027224604</v>
      </c>
      <c r="P133" s="14">
        <v>4.9332558913321396</v>
      </c>
      <c r="Q133" s="14">
        <v>4.7113216690471296</v>
      </c>
      <c r="R133" s="14">
        <v>4.76964191401711</v>
      </c>
      <c r="S133" s="14">
        <v>5.3657138311558299</v>
      </c>
      <c r="T133" s="14">
        <v>4.7353122870769901</v>
      </c>
      <c r="U133" s="14">
        <v>5.4911371445129804</v>
      </c>
      <c r="V133" s="14">
        <v>5.0095382031906004</v>
      </c>
      <c r="W133" s="14">
        <v>4.2789307120594602</v>
      </c>
      <c r="X133" s="14">
        <v>5.2323544239979798</v>
      </c>
      <c r="Y133" s="14">
        <v>5.0265977304774099</v>
      </c>
      <c r="Z133" s="14">
        <v>4.90096227784605</v>
      </c>
      <c r="AA133" s="14">
        <v>4.7008331830477896</v>
      </c>
      <c r="AB133" s="14">
        <v>5.0677482945555496</v>
      </c>
      <c r="AC133" s="14">
        <v>4.4112247719104198</v>
      </c>
      <c r="AD133" s="14">
        <v>4.6104597647715098</v>
      </c>
      <c r="AE133" s="14">
        <v>4.4176104586129696</v>
      </c>
      <c r="AF133" s="14">
        <v>4.1831273856505096</v>
      </c>
      <c r="AG133" s="14">
        <v>4.3077971491850802</v>
      </c>
      <c r="AH133" s="14">
        <v>4.62124548303753</v>
      </c>
      <c r="AI133" s="14">
        <v>4.4933067349490896</v>
      </c>
      <c r="AJ133" s="17">
        <v>4.2497038660635198</v>
      </c>
      <c r="AK133" s="33">
        <v>4.9408451177320201</v>
      </c>
      <c r="AL133" s="18">
        <v>4.7511608083036698</v>
      </c>
      <c r="AM133" s="18">
        <v>4.2126313881841204</v>
      </c>
      <c r="AN133" s="18">
        <v>4.6513324327643399</v>
      </c>
      <c r="AO133" s="14">
        <v>4.4757716549866702</v>
      </c>
      <c r="AP133" s="14">
        <v>4.9609672719121303</v>
      </c>
      <c r="AQ133" s="14">
        <v>4.5134197138166199</v>
      </c>
      <c r="AR133" s="14">
        <v>4.5510140941904398</v>
      </c>
      <c r="AS133" s="14">
        <v>4.7333705753424704</v>
      </c>
      <c r="AT133" s="14">
        <v>4.1658504937741503</v>
      </c>
      <c r="AU133" s="14">
        <v>4.2555457223974802</v>
      </c>
      <c r="AV133" s="14">
        <v>4.0064139754472201</v>
      </c>
      <c r="AW133" s="14">
        <v>4.0356769745019596</v>
      </c>
      <c r="AX133" s="14">
        <v>4.93373366031547</v>
      </c>
      <c r="AY133" s="14">
        <v>4.3761718961714697</v>
      </c>
      <c r="AZ133" s="14">
        <v>4.0038201601248904</v>
      </c>
      <c r="BA133" s="14">
        <v>4.5184740963855399</v>
      </c>
      <c r="BB133" s="14">
        <v>3.9940740801929699</v>
      </c>
      <c r="BC133" s="14">
        <v>4.0397087378640801</v>
      </c>
      <c r="BD133" s="14">
        <v>4.3088397232743301</v>
      </c>
      <c r="BE133" s="14">
        <v>4.8320467010769903</v>
      </c>
      <c r="BF133" s="14">
        <v>5.1778296580063197</v>
      </c>
      <c r="BG133" s="14">
        <v>0</v>
      </c>
      <c r="BH133" s="14">
        <v>0</v>
      </c>
      <c r="BI133" s="14">
        <v>0</v>
      </c>
      <c r="BJ133" s="14">
        <v>0</v>
      </c>
      <c r="BK133" s="14">
        <v>0</v>
      </c>
      <c r="BM133" s="4">
        <v>1000</v>
      </c>
      <c r="BO133" s="14">
        <v>0</v>
      </c>
      <c r="BP133" s="14">
        <v>0</v>
      </c>
      <c r="BQ133" s="14">
        <v>0</v>
      </c>
      <c r="BR133" s="14">
        <v>0</v>
      </c>
      <c r="BS133" s="14">
        <v>0</v>
      </c>
      <c r="BT133" s="14">
        <v>0</v>
      </c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59"/>
      <c r="CG133" s="61"/>
    </row>
    <row r="134" spans="1:85" ht="15" customHeight="1" x14ac:dyDescent="0.2">
      <c r="A134" s="71"/>
      <c r="B134" s="80"/>
      <c r="C134" s="13" t="s">
        <v>118</v>
      </c>
      <c r="D134" s="13" t="s">
        <v>6</v>
      </c>
      <c r="E134" s="14">
        <v>0</v>
      </c>
      <c r="F134" s="14">
        <v>3.0779999999999998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2.9209523809523801</v>
      </c>
      <c r="M134" s="14">
        <v>3.0437500000000002</v>
      </c>
      <c r="N134" s="14">
        <v>3.12222222222222</v>
      </c>
      <c r="O134" s="14">
        <v>0</v>
      </c>
      <c r="P134" s="14">
        <v>0</v>
      </c>
      <c r="Q134" s="14">
        <v>0</v>
      </c>
      <c r="R134" s="14">
        <v>3.38</v>
      </c>
      <c r="S134" s="14">
        <v>0</v>
      </c>
      <c r="T134" s="14">
        <v>6.8</v>
      </c>
      <c r="U134" s="14">
        <v>6.8</v>
      </c>
      <c r="V134" s="14">
        <v>0</v>
      </c>
      <c r="W134" s="14">
        <v>4.2</v>
      </c>
      <c r="X134" s="14">
        <v>3.6680000000000001</v>
      </c>
      <c r="Y134" s="14">
        <v>0</v>
      </c>
      <c r="Z134" s="14">
        <v>3.97</v>
      </c>
      <c r="AA134" s="14">
        <v>0</v>
      </c>
      <c r="AB134" s="14">
        <v>8.2896825396825395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33">
        <v>3.43333333333333</v>
      </c>
      <c r="AL134" s="18">
        <v>3.6446874999999999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12.5</v>
      </c>
      <c r="AS134" s="14">
        <v>0</v>
      </c>
      <c r="AT134" s="14">
        <v>3.5516129032258101</v>
      </c>
      <c r="AU134" s="14">
        <v>0</v>
      </c>
      <c r="AV134" s="14">
        <v>3.5</v>
      </c>
      <c r="AW134" s="14">
        <v>3.68</v>
      </c>
      <c r="AX134" s="14">
        <v>3.6</v>
      </c>
      <c r="AY134" s="14">
        <v>0</v>
      </c>
      <c r="AZ134" s="14">
        <v>0</v>
      </c>
      <c r="BA134" s="14">
        <v>3.85</v>
      </c>
      <c r="BB134" s="14">
        <v>4.0999999999999996</v>
      </c>
      <c r="BC134" s="14">
        <v>3.5396774193548399</v>
      </c>
      <c r="BD134" s="14">
        <v>3.25</v>
      </c>
      <c r="BE134" s="14">
        <v>0</v>
      </c>
      <c r="BF134" s="14">
        <v>0</v>
      </c>
      <c r="BG134" s="14">
        <v>0</v>
      </c>
      <c r="BH134" s="14">
        <v>0</v>
      </c>
      <c r="BI134" s="14">
        <v>0</v>
      </c>
      <c r="BJ134" s="14">
        <v>0</v>
      </c>
      <c r="BK134" s="14">
        <v>0</v>
      </c>
      <c r="BM134" s="4">
        <v>1000</v>
      </c>
      <c r="BO134" s="14">
        <v>0</v>
      </c>
      <c r="BP134" s="14">
        <v>0</v>
      </c>
      <c r="BQ134" s="14">
        <v>0</v>
      </c>
      <c r="BR134" s="14">
        <v>0</v>
      </c>
      <c r="BS134" s="14">
        <v>0</v>
      </c>
      <c r="BT134" s="14">
        <v>0</v>
      </c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59"/>
      <c r="CG134" s="61"/>
    </row>
    <row r="135" spans="1:85" ht="15" customHeight="1" x14ac:dyDescent="0.2">
      <c r="A135" s="71"/>
      <c r="B135" s="80"/>
      <c r="C135" s="13" t="s">
        <v>119</v>
      </c>
      <c r="D135" s="13" t="s">
        <v>6</v>
      </c>
      <c r="E135" s="14">
        <v>5.3377844311377203</v>
      </c>
      <c r="F135" s="14">
        <v>6.0369410719573597</v>
      </c>
      <c r="G135" s="14">
        <v>4.9686275302008003</v>
      </c>
      <c r="H135" s="14">
        <v>5.2460521483657701</v>
      </c>
      <c r="I135" s="14">
        <v>5.1280573640682698</v>
      </c>
      <c r="J135" s="14">
        <v>4.7719415564752197</v>
      </c>
      <c r="K135" s="14">
        <v>4.5531751145475399</v>
      </c>
      <c r="L135" s="14">
        <v>4.8290146250221699</v>
      </c>
      <c r="M135" s="14">
        <v>5.2136488609583704</v>
      </c>
      <c r="N135" s="14">
        <v>5.38393159180605</v>
      </c>
      <c r="O135" s="14">
        <v>4.4150872817955102</v>
      </c>
      <c r="P135" s="14">
        <v>5.4925361728143498</v>
      </c>
      <c r="Q135" s="14">
        <v>5.61203982826345</v>
      </c>
      <c r="R135" s="14">
        <v>5.5902735223664397</v>
      </c>
      <c r="S135" s="14">
        <v>5.65911764705882</v>
      </c>
      <c r="T135" s="14">
        <v>6.4251493104571598</v>
      </c>
      <c r="U135" s="14">
        <v>6.5615211754537599</v>
      </c>
      <c r="V135" s="14">
        <v>7.1702508960573503</v>
      </c>
      <c r="W135" s="14">
        <v>5.2865870591502402</v>
      </c>
      <c r="X135" s="14">
        <v>6.1607355916376996</v>
      </c>
      <c r="Y135" s="14">
        <v>5.2875180425734696</v>
      </c>
      <c r="Z135" s="14">
        <v>3.9208127208480601</v>
      </c>
      <c r="AA135" s="14">
        <v>5.3574273255813996</v>
      </c>
      <c r="AB135" s="14">
        <v>4.8836743578580801</v>
      </c>
      <c r="AC135" s="14">
        <v>5.3480616091265398</v>
      </c>
      <c r="AD135" s="14">
        <v>5.5848214285714297</v>
      </c>
      <c r="AE135" s="14">
        <v>5.8234122042341196</v>
      </c>
      <c r="AF135" s="14">
        <v>5.5773016100520802</v>
      </c>
      <c r="AG135" s="14">
        <v>5.18644896960802</v>
      </c>
      <c r="AH135" s="14">
        <v>2.9249128051818598</v>
      </c>
      <c r="AI135" s="14">
        <v>7.5115292295780103</v>
      </c>
      <c r="AJ135" s="17">
        <v>5.4792574257425697</v>
      </c>
      <c r="AK135" s="33">
        <v>5.5090411197079003</v>
      </c>
      <c r="AL135" s="18">
        <v>5.3236652609231996</v>
      </c>
      <c r="AM135" s="18">
        <v>5.9624186046511598</v>
      </c>
      <c r="AN135" s="18">
        <v>5.8952517438544696</v>
      </c>
      <c r="AO135" s="14">
        <v>5.16369067228921</v>
      </c>
      <c r="AP135" s="14">
        <v>4.5999999999999996</v>
      </c>
      <c r="AQ135" s="14">
        <v>5.1007264671028896</v>
      </c>
      <c r="AR135" s="14">
        <v>5.4585280132313398</v>
      </c>
      <c r="AS135" s="14">
        <v>5.7436773900000002</v>
      </c>
      <c r="AT135" s="14">
        <v>4.3074839999999996</v>
      </c>
      <c r="AU135" s="14">
        <v>6.5057705399061003</v>
      </c>
      <c r="AV135" s="14">
        <v>4.8890310000000001</v>
      </c>
      <c r="AW135" s="14">
        <v>4.7046868000000002</v>
      </c>
      <c r="AX135" s="14">
        <v>5.1211146999999997</v>
      </c>
      <c r="AY135" s="14">
        <v>4.2724513902438996</v>
      </c>
      <c r="AZ135" s="14">
        <v>4.7947519999999999</v>
      </c>
      <c r="BA135" s="14">
        <v>5.0423733552631598</v>
      </c>
      <c r="BB135" s="14">
        <v>5.1087797000000004</v>
      </c>
      <c r="BC135" s="14">
        <v>5.6</v>
      </c>
      <c r="BD135" s="14">
        <v>5.2968751872191699</v>
      </c>
      <c r="BE135" s="14">
        <v>5.0235485915493001</v>
      </c>
      <c r="BF135" s="14">
        <v>4.7281683701311197</v>
      </c>
      <c r="BG135" s="14">
        <v>0</v>
      </c>
      <c r="BH135" s="14">
        <v>0</v>
      </c>
      <c r="BI135" s="14">
        <v>0</v>
      </c>
      <c r="BJ135" s="14">
        <v>0</v>
      </c>
      <c r="BK135" s="14">
        <v>0</v>
      </c>
      <c r="BM135" s="4">
        <v>1000</v>
      </c>
      <c r="BO135" s="14">
        <v>0</v>
      </c>
      <c r="BP135" s="14">
        <v>0</v>
      </c>
      <c r="BQ135" s="14">
        <v>0</v>
      </c>
      <c r="BR135" s="14">
        <v>0</v>
      </c>
      <c r="BS135" s="14">
        <v>0</v>
      </c>
      <c r="BT135" s="14">
        <v>0</v>
      </c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59"/>
      <c r="CG135" s="61"/>
    </row>
    <row r="136" spans="1:85" ht="15" customHeight="1" x14ac:dyDescent="0.2">
      <c r="A136" s="71"/>
      <c r="B136" s="80"/>
      <c r="C136" s="13" t="s">
        <v>120</v>
      </c>
      <c r="D136" s="13" t="s">
        <v>6</v>
      </c>
      <c r="E136" s="14">
        <v>0</v>
      </c>
      <c r="F136" s="14">
        <v>0</v>
      </c>
      <c r="G136" s="14">
        <v>4.78</v>
      </c>
      <c r="H136" s="14">
        <v>5.1813636363636402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11.6105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5.76</v>
      </c>
      <c r="V136" s="14">
        <v>0</v>
      </c>
      <c r="W136" s="14">
        <v>0</v>
      </c>
      <c r="X136" s="14">
        <v>5.3484999999999996</v>
      </c>
      <c r="Y136" s="14">
        <v>10.18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>
        <v>0</v>
      </c>
      <c r="AU136" s="14">
        <v>0</v>
      </c>
      <c r="AV136" s="14">
        <v>0</v>
      </c>
      <c r="AW136" s="14">
        <v>0</v>
      </c>
      <c r="AX136" s="14">
        <v>4.2596387882352902</v>
      </c>
      <c r="AY136" s="14">
        <v>0</v>
      </c>
      <c r="AZ136" s="14">
        <v>0</v>
      </c>
      <c r="BA136" s="14">
        <v>3.6695191</v>
      </c>
      <c r="BB136" s="14">
        <v>0</v>
      </c>
      <c r="BC136" s="14">
        <v>0</v>
      </c>
      <c r="BD136" s="14">
        <v>0</v>
      </c>
      <c r="BE136" s="14">
        <v>0</v>
      </c>
      <c r="BF136" s="14">
        <v>0</v>
      </c>
      <c r="BG136" s="14">
        <v>0</v>
      </c>
      <c r="BH136" s="14">
        <v>0</v>
      </c>
      <c r="BI136" s="14">
        <v>0</v>
      </c>
      <c r="BJ136" s="14">
        <v>0</v>
      </c>
      <c r="BK136" s="14">
        <v>0</v>
      </c>
      <c r="BM136" s="4">
        <v>1000</v>
      </c>
      <c r="BO136" s="14">
        <v>0</v>
      </c>
      <c r="BP136" s="14">
        <v>0</v>
      </c>
      <c r="BQ136" s="14">
        <v>0</v>
      </c>
      <c r="BR136" s="14">
        <v>0</v>
      </c>
      <c r="BS136" s="14">
        <v>0</v>
      </c>
      <c r="BT136" s="14">
        <v>0</v>
      </c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59"/>
      <c r="CG136" s="61"/>
    </row>
    <row r="137" spans="1:85" ht="15" customHeight="1" x14ac:dyDescent="0.2">
      <c r="A137" s="71"/>
      <c r="B137" s="80"/>
      <c r="C137" s="13" t="s">
        <v>121</v>
      </c>
      <c r="D137" s="13" t="s">
        <v>6</v>
      </c>
      <c r="E137" s="14">
        <v>4.7446527551353102</v>
      </c>
      <c r="F137" s="14">
        <v>4.98083673469388</v>
      </c>
      <c r="G137" s="14">
        <v>5.2591675947696199</v>
      </c>
      <c r="H137" s="14">
        <v>4.6221573301549501</v>
      </c>
      <c r="I137" s="14">
        <v>4.3111544528285801</v>
      </c>
      <c r="J137" s="14">
        <v>4.5284449106264297</v>
      </c>
      <c r="K137" s="14">
        <v>4.6029915914789097</v>
      </c>
      <c r="L137" s="14">
        <v>5.3376890434262396</v>
      </c>
      <c r="M137" s="14">
        <v>4.6428950399213198</v>
      </c>
      <c r="N137" s="14">
        <v>5.5169803921568601</v>
      </c>
      <c r="O137" s="14">
        <v>5.7660023446658899</v>
      </c>
      <c r="P137" s="14">
        <v>5.5326606138991696</v>
      </c>
      <c r="Q137" s="14">
        <v>5.049573283859</v>
      </c>
      <c r="R137" s="14">
        <v>6.06564905998209</v>
      </c>
      <c r="S137" s="14">
        <v>16.343069118207701</v>
      </c>
      <c r="T137" s="14">
        <v>5.0750375939849599</v>
      </c>
      <c r="U137" s="14">
        <v>7.4012080536912697</v>
      </c>
      <c r="V137" s="14">
        <v>6.1246153846153799</v>
      </c>
      <c r="W137" s="14">
        <v>7.5234690436039502</v>
      </c>
      <c r="X137" s="14">
        <v>5.3006417395916197</v>
      </c>
      <c r="Y137" s="14">
        <v>5.5158529411764698</v>
      </c>
      <c r="Z137" s="14">
        <v>5.1637656288305998</v>
      </c>
      <c r="AA137" s="14">
        <v>5.2774891774891799</v>
      </c>
      <c r="AB137" s="14">
        <v>6.6363012335853604</v>
      </c>
      <c r="AC137" s="14">
        <v>7.1478449612403097</v>
      </c>
      <c r="AD137" s="14">
        <v>0</v>
      </c>
      <c r="AE137" s="14">
        <v>4.6158508691674296</v>
      </c>
      <c r="AF137" s="14">
        <v>5.7599298655756899</v>
      </c>
      <c r="AG137" s="14">
        <v>6.0153155238668496</v>
      </c>
      <c r="AH137" s="14">
        <v>5.4118298368298401</v>
      </c>
      <c r="AI137" s="14">
        <v>5.9548428803430902</v>
      </c>
      <c r="AJ137" s="17">
        <v>5.28687458526875</v>
      </c>
      <c r="AK137" s="33">
        <v>5.4948337028824801</v>
      </c>
      <c r="AL137" s="18">
        <v>5.3164770430262802</v>
      </c>
      <c r="AM137" s="18">
        <v>5.4236784684727697</v>
      </c>
      <c r="AN137" s="18">
        <v>4.1971327100851301</v>
      </c>
      <c r="AO137" s="14">
        <v>6.2987078351616699</v>
      </c>
      <c r="AP137" s="14">
        <v>4.5398571428571399</v>
      </c>
      <c r="AQ137" s="14">
        <v>6.69021754769647</v>
      </c>
      <c r="AR137" s="14">
        <v>6.1461402398031399</v>
      </c>
      <c r="AS137" s="14">
        <v>0</v>
      </c>
      <c r="AT137" s="14">
        <v>6.8355069999999998</v>
      </c>
      <c r="AU137" s="14">
        <v>0</v>
      </c>
      <c r="AV137" s="14">
        <v>0</v>
      </c>
      <c r="AW137" s="14">
        <v>0</v>
      </c>
      <c r="AX137" s="14">
        <v>0</v>
      </c>
      <c r="AY137" s="14">
        <v>5.4711604545454504</v>
      </c>
      <c r="AZ137" s="14">
        <v>5.5111536499999998</v>
      </c>
      <c r="BA137" s="14">
        <v>0</v>
      </c>
      <c r="BB137" s="14">
        <v>0</v>
      </c>
      <c r="BC137" s="14">
        <v>0</v>
      </c>
      <c r="BD137" s="14">
        <v>0</v>
      </c>
      <c r="BE137" s="14">
        <v>7</v>
      </c>
      <c r="BF137" s="14">
        <v>5.67619047619048</v>
      </c>
      <c r="BG137" s="14">
        <v>0</v>
      </c>
      <c r="BH137" s="14">
        <v>0</v>
      </c>
      <c r="BI137" s="14">
        <v>0</v>
      </c>
      <c r="BJ137" s="14">
        <v>0</v>
      </c>
      <c r="BK137" s="14">
        <v>0</v>
      </c>
      <c r="BM137" s="4">
        <v>1000</v>
      </c>
      <c r="BO137" s="14">
        <v>0</v>
      </c>
      <c r="BP137" s="14">
        <v>0</v>
      </c>
      <c r="BQ137" s="14">
        <v>0</v>
      </c>
      <c r="BR137" s="14">
        <v>0</v>
      </c>
      <c r="BS137" s="14">
        <v>0</v>
      </c>
      <c r="BT137" s="14">
        <v>0</v>
      </c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59"/>
      <c r="CG137" s="61"/>
    </row>
    <row r="138" spans="1:85" ht="15" customHeight="1" x14ac:dyDescent="0.2">
      <c r="A138" s="70"/>
      <c r="B138" s="81"/>
      <c r="C138" s="13" t="s">
        <v>122</v>
      </c>
      <c r="D138" s="13" t="s">
        <v>6</v>
      </c>
      <c r="E138" s="14">
        <v>3.9089629055649202</v>
      </c>
      <c r="F138" s="14">
        <v>4.4758032577451301</v>
      </c>
      <c r="G138" s="14">
        <v>4.2624184573362998</v>
      </c>
      <c r="H138" s="14">
        <v>5.4542025837482102</v>
      </c>
      <c r="I138" s="14">
        <v>4.2398772012485999</v>
      </c>
      <c r="J138" s="14">
        <v>4.7603052936881198</v>
      </c>
      <c r="K138" s="14">
        <v>4.8240122121659201</v>
      </c>
      <c r="L138" s="14">
        <v>4.2695818342923602</v>
      </c>
      <c r="M138" s="14">
        <v>4.0371115497519998</v>
      </c>
      <c r="N138" s="14">
        <v>4.4252901557520001</v>
      </c>
      <c r="O138" s="14">
        <v>4.3661436750515801</v>
      </c>
      <c r="P138" s="14">
        <v>5.5232622827645699</v>
      </c>
      <c r="Q138" s="14">
        <v>5.9521944697869502</v>
      </c>
      <c r="R138" s="14">
        <v>5.3179091885258503</v>
      </c>
      <c r="S138" s="14">
        <v>4.9249799375835899</v>
      </c>
      <c r="T138" s="14">
        <v>5.8440776936481598</v>
      </c>
      <c r="U138" s="14">
        <v>7.1374553516442898</v>
      </c>
      <c r="V138" s="14">
        <v>5.8412700859311801</v>
      </c>
      <c r="W138" s="14">
        <v>5.2904210280252499</v>
      </c>
      <c r="X138" s="14">
        <v>5.0203070604077604</v>
      </c>
      <c r="Y138" s="14">
        <v>4.5363845910215996</v>
      </c>
      <c r="Z138" s="14">
        <v>4.5765510922365404</v>
      </c>
      <c r="AA138" s="14">
        <v>4.8272179752348503</v>
      </c>
      <c r="AB138" s="14">
        <v>5.9090870324146998</v>
      </c>
      <c r="AC138" s="14">
        <v>4.9410104737613301</v>
      </c>
      <c r="AD138" s="14">
        <v>4.6693160498038502</v>
      </c>
      <c r="AE138" s="14">
        <v>4.9521874067442599</v>
      </c>
      <c r="AF138" s="14">
        <v>4.8245464007701298</v>
      </c>
      <c r="AG138" s="14">
        <v>5.5882815955077199</v>
      </c>
      <c r="AH138" s="14">
        <v>4.5532733175720601</v>
      </c>
      <c r="AI138" s="14">
        <v>4.5083832157002899</v>
      </c>
      <c r="AJ138" s="17">
        <v>4.9303474812977299</v>
      </c>
      <c r="AK138" s="33">
        <v>4.3220166682733199</v>
      </c>
      <c r="AL138" s="18">
        <v>4.4154427011800701</v>
      </c>
      <c r="AM138" s="18">
        <v>4.0367257335749098</v>
      </c>
      <c r="AN138" s="18">
        <v>4.8883120780195002</v>
      </c>
      <c r="AO138" s="14">
        <v>3.9412359634119101</v>
      </c>
      <c r="AP138" s="14">
        <v>4.8734006835848902</v>
      </c>
      <c r="AQ138" s="14">
        <v>4.1134347609550304</v>
      </c>
      <c r="AR138" s="14">
        <v>4.2050175558998601</v>
      </c>
      <c r="AS138" s="14">
        <v>4.1799382515060204</v>
      </c>
      <c r="AT138" s="14">
        <v>3.41032481086379</v>
      </c>
      <c r="AU138" s="14">
        <v>4.7543255555555604</v>
      </c>
      <c r="AV138" s="14">
        <v>4.0772462075848299</v>
      </c>
      <c r="AW138" s="14">
        <v>4.0653167439414704</v>
      </c>
      <c r="AX138" s="14">
        <v>4.06960995850622</v>
      </c>
      <c r="AY138" s="14">
        <v>4.0573241111867002</v>
      </c>
      <c r="AZ138" s="14">
        <v>4.2055202577501696</v>
      </c>
      <c r="BA138" s="14">
        <v>3.6946137578181699</v>
      </c>
      <c r="BB138" s="14">
        <v>5.5241867194511203</v>
      </c>
      <c r="BC138" s="14">
        <v>5.4501237117512202</v>
      </c>
      <c r="BD138" s="14">
        <v>4.2418288372093</v>
      </c>
      <c r="BE138" s="14">
        <v>5.0777714473684199</v>
      </c>
      <c r="BF138" s="14">
        <v>4.1261864285714296</v>
      </c>
      <c r="BG138" s="14">
        <v>0</v>
      </c>
      <c r="BH138" s="14">
        <v>0</v>
      </c>
      <c r="BI138" s="14">
        <v>0</v>
      </c>
      <c r="BJ138" s="14">
        <v>0</v>
      </c>
      <c r="BK138" s="14">
        <v>0</v>
      </c>
      <c r="BM138" s="4">
        <v>1000</v>
      </c>
      <c r="BO138" s="14">
        <v>0</v>
      </c>
      <c r="BP138" s="14">
        <v>0</v>
      </c>
      <c r="BQ138" s="14">
        <v>0</v>
      </c>
      <c r="BR138" s="14">
        <v>0</v>
      </c>
      <c r="BS138" s="14">
        <v>0</v>
      </c>
      <c r="BT138" s="14">
        <v>0</v>
      </c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59"/>
      <c r="CG138" s="61"/>
    </row>
    <row r="139" spans="1:85" ht="15" customHeight="1" x14ac:dyDescent="0.2">
      <c r="A139" s="69">
        <v>20</v>
      </c>
      <c r="B139" s="67" t="s">
        <v>174</v>
      </c>
      <c r="C139" s="68" t="s">
        <v>4</v>
      </c>
      <c r="D139" s="13" t="s">
        <v>5</v>
      </c>
      <c r="E139" s="14">
        <v>15.88</v>
      </c>
      <c r="F139" s="14">
        <v>16.12</v>
      </c>
      <c r="G139" s="14">
        <v>16.2</v>
      </c>
      <c r="H139" s="14">
        <v>16.22</v>
      </c>
      <c r="I139" s="14">
        <v>16.079999999999998</v>
      </c>
      <c r="J139" s="14">
        <v>16.63</v>
      </c>
      <c r="K139" s="14">
        <v>16.2</v>
      </c>
      <c r="L139" s="14">
        <v>16.38</v>
      </c>
      <c r="M139" s="14">
        <v>18.21</v>
      </c>
      <c r="N139" s="14">
        <v>19.55</v>
      </c>
      <c r="O139" s="14">
        <v>21.12</v>
      </c>
      <c r="P139" s="14">
        <v>20.89</v>
      </c>
      <c r="Q139" s="14">
        <v>23.05</v>
      </c>
      <c r="R139" s="14">
        <v>23</v>
      </c>
      <c r="S139" s="14">
        <v>22.89</v>
      </c>
      <c r="T139" s="14">
        <v>23.1</v>
      </c>
      <c r="U139" s="14">
        <v>21.2</v>
      </c>
      <c r="V139" s="14">
        <v>19.98</v>
      </c>
      <c r="W139" s="14">
        <v>19.649999999999999</v>
      </c>
      <c r="X139" s="14">
        <v>19.77</v>
      </c>
      <c r="Y139" s="14">
        <v>19.309999999999999</v>
      </c>
      <c r="Z139" s="14">
        <v>19.14</v>
      </c>
      <c r="AA139" s="14">
        <v>18.66</v>
      </c>
      <c r="AB139" s="14">
        <v>17.28</v>
      </c>
      <c r="AC139" s="14">
        <v>17.52</v>
      </c>
      <c r="AD139" s="14">
        <v>17.89</v>
      </c>
      <c r="AE139" s="14">
        <v>17.920000000000002</v>
      </c>
      <c r="AF139" s="14">
        <v>17.11</v>
      </c>
      <c r="AG139" s="14">
        <v>16.93</v>
      </c>
      <c r="AH139" s="14">
        <v>16.55</v>
      </c>
      <c r="AI139" s="14">
        <v>16.149999999999999</v>
      </c>
      <c r="AJ139" s="14">
        <v>15.96</v>
      </c>
      <c r="AK139" s="14">
        <v>14.39</v>
      </c>
      <c r="AL139" s="17">
        <v>14.14</v>
      </c>
      <c r="AM139" s="17">
        <v>13.77</v>
      </c>
      <c r="AN139" s="18">
        <v>13.52</v>
      </c>
      <c r="AO139" s="14">
        <v>13.5</v>
      </c>
      <c r="AP139" s="14">
        <v>13.57</v>
      </c>
      <c r="AQ139" s="14">
        <v>13.61</v>
      </c>
      <c r="AR139" s="14">
        <v>13.42</v>
      </c>
      <c r="AS139" s="14">
        <v>13.44</v>
      </c>
      <c r="AT139" s="14">
        <v>13.32</v>
      </c>
      <c r="AU139" s="14">
        <v>13.44</v>
      </c>
      <c r="AV139" s="14">
        <v>13.5</v>
      </c>
      <c r="AW139" s="14">
        <v>13.58</v>
      </c>
      <c r="AX139" s="14">
        <v>13.57</v>
      </c>
      <c r="AY139" s="14">
        <v>13.87</v>
      </c>
      <c r="AZ139" s="14">
        <v>14.41</v>
      </c>
      <c r="BA139" s="14">
        <v>18.04</v>
      </c>
      <c r="BB139" s="14">
        <v>18.57</v>
      </c>
      <c r="BC139" s="14">
        <v>19.3</v>
      </c>
      <c r="BD139" s="14">
        <v>19.059999999999999</v>
      </c>
      <c r="BE139" s="14">
        <v>18.95</v>
      </c>
      <c r="BF139" s="14">
        <v>21.24</v>
      </c>
      <c r="BG139" s="14">
        <v>23.64</v>
      </c>
      <c r="BH139" s="14">
        <v>23.662230000000001</v>
      </c>
      <c r="BI139" s="14">
        <v>23.65</v>
      </c>
      <c r="BJ139" s="13">
        <v>28.64</v>
      </c>
      <c r="BK139" s="36">
        <f>BN139/BM139</f>
        <v>43.151789999999998</v>
      </c>
      <c r="BL139" s="37">
        <f>BK139/BJ139-1</f>
        <v>0.50669657821229031</v>
      </c>
      <c r="BM139" s="4">
        <v>1000</v>
      </c>
      <c r="BN139">
        <v>43151.79</v>
      </c>
      <c r="BO139" s="42">
        <v>38.47</v>
      </c>
      <c r="BP139" s="14">
        <v>35.270000000000003</v>
      </c>
      <c r="BQ139" s="14">
        <v>33.82</v>
      </c>
      <c r="BR139" s="14">
        <v>31.74</v>
      </c>
      <c r="BS139" s="13">
        <v>29.92</v>
      </c>
      <c r="BT139" s="13">
        <v>28.17</v>
      </c>
      <c r="BU139" s="13">
        <v>27.15</v>
      </c>
      <c r="BV139" s="13">
        <v>27.67</v>
      </c>
      <c r="BW139" s="13">
        <v>27.94</v>
      </c>
      <c r="BX139" s="13">
        <v>27.32</v>
      </c>
      <c r="BY139" s="13">
        <v>26.3</v>
      </c>
      <c r="BZ139" s="13">
        <v>25.26</v>
      </c>
      <c r="CA139" s="13">
        <v>25.19</v>
      </c>
      <c r="CB139" s="13">
        <v>25.48</v>
      </c>
      <c r="CC139" s="13">
        <v>25.4</v>
      </c>
      <c r="CD139" s="13">
        <v>23.43</v>
      </c>
      <c r="CE139" s="13">
        <v>21.07</v>
      </c>
      <c r="CF139" s="59">
        <v>18.78</v>
      </c>
      <c r="CG139" s="61">
        <f>123000/7.0965/1000</f>
        <v>17.332487846121328</v>
      </c>
    </row>
    <row r="140" spans="1:85" ht="15" customHeight="1" x14ac:dyDescent="0.2">
      <c r="A140" s="71"/>
      <c r="B140" s="67"/>
      <c r="C140" s="68"/>
      <c r="D140" s="13" t="s">
        <v>6</v>
      </c>
      <c r="E140" s="14">
        <v>14.2550676393027</v>
      </c>
      <c r="F140" s="14">
        <v>14.7604759950759</v>
      </c>
      <c r="G140" s="14">
        <v>13.472557001972399</v>
      </c>
      <c r="H140" s="14">
        <v>14.766008815583699</v>
      </c>
      <c r="I140" s="14">
        <v>15.0536791625844</v>
      </c>
      <c r="J140" s="14">
        <v>14.902450060699699</v>
      </c>
      <c r="K140" s="14">
        <v>15.154585581167201</v>
      </c>
      <c r="L140" s="14">
        <v>14.4090494296578</v>
      </c>
      <c r="M140" s="14">
        <v>14.8847647690655</v>
      </c>
      <c r="N140" s="14">
        <v>15.7350345664039</v>
      </c>
      <c r="O140" s="14">
        <v>16.576238384063199</v>
      </c>
      <c r="P140" s="14">
        <v>16.644547617331099</v>
      </c>
      <c r="Q140" s="14">
        <v>19.066748329621401</v>
      </c>
      <c r="R140" s="14">
        <v>19.135628664495101</v>
      </c>
      <c r="S140" s="14">
        <v>20.988265227448</v>
      </c>
      <c r="T140" s="14">
        <v>18.7432515513126</v>
      </c>
      <c r="U140" s="14">
        <v>21.052322175732201</v>
      </c>
      <c r="V140" s="14">
        <v>19.591183879093201</v>
      </c>
      <c r="W140" s="14">
        <v>19.626315030984301</v>
      </c>
      <c r="X140" s="14">
        <v>19.3659848578876</v>
      </c>
      <c r="Y140" s="14">
        <v>19.100654934965601</v>
      </c>
      <c r="Z140" s="14">
        <v>18.779169082125598</v>
      </c>
      <c r="AA140" s="14">
        <v>18.215172014195701</v>
      </c>
      <c r="AB140" s="14">
        <v>18.5467378410439</v>
      </c>
      <c r="AC140" s="14">
        <v>17.498596555927801</v>
      </c>
      <c r="AD140" s="14">
        <v>18.0959325605901</v>
      </c>
      <c r="AE140" s="14">
        <v>16.7569131832797</v>
      </c>
      <c r="AF140" s="14">
        <v>16.859901176470601</v>
      </c>
      <c r="AG140" s="14">
        <v>16.9555221207236</v>
      </c>
      <c r="AH140" s="14">
        <v>18.141518597488702</v>
      </c>
      <c r="AI140" s="14">
        <v>16.593456347172399</v>
      </c>
      <c r="AJ140" s="32">
        <v>15.0725863636364</v>
      </c>
      <c r="AK140" s="32">
        <v>15.6384631578947</v>
      </c>
      <c r="AL140" s="25">
        <v>13.866938095238099</v>
      </c>
      <c r="AM140" s="14">
        <v>14.279875862069</v>
      </c>
      <c r="AN140" s="14">
        <v>13.1775465116279</v>
      </c>
      <c r="AO140" s="14">
        <v>13.038942249240099</v>
      </c>
      <c r="AP140" s="14">
        <v>14.129870129870101</v>
      </c>
      <c r="AQ140" s="14">
        <v>13.4659510905486</v>
      </c>
      <c r="AR140" s="14">
        <v>13.032470344062601</v>
      </c>
      <c r="AS140" s="14">
        <v>13.0886832610399</v>
      </c>
      <c r="AT140" s="14">
        <v>12.9829692832765</v>
      </c>
      <c r="AU140" s="14">
        <v>13.056815101558801</v>
      </c>
      <c r="AV140" s="14">
        <v>13.6121123098784</v>
      </c>
      <c r="AW140" s="14">
        <v>12.4433716808211</v>
      </c>
      <c r="AX140" s="14">
        <v>13.0521717683049</v>
      </c>
      <c r="AY140" s="14">
        <v>12.6711198896569</v>
      </c>
      <c r="AZ140" s="14">
        <v>12.879811513116501</v>
      </c>
      <c r="BA140" s="14">
        <v>14.1557770745362</v>
      </c>
      <c r="BB140" s="14">
        <v>12.300751491058801</v>
      </c>
      <c r="BC140" s="14">
        <v>14.3327097588583</v>
      </c>
      <c r="BD140" s="14">
        <v>14.851899805536901</v>
      </c>
      <c r="BE140" s="14">
        <v>17.189365030149201</v>
      </c>
      <c r="BF140" s="14">
        <v>18.779365030149201</v>
      </c>
      <c r="BG140" s="14">
        <v>0</v>
      </c>
      <c r="BH140" s="14">
        <v>0</v>
      </c>
      <c r="BI140" s="14">
        <v>0</v>
      </c>
      <c r="BJ140" s="14">
        <v>0</v>
      </c>
      <c r="BK140" s="14">
        <v>0</v>
      </c>
      <c r="BM140" s="4">
        <v>1000</v>
      </c>
      <c r="BO140" s="14">
        <v>0</v>
      </c>
      <c r="BP140" s="14">
        <v>0</v>
      </c>
      <c r="BQ140" s="14">
        <v>0</v>
      </c>
      <c r="BR140" s="14">
        <v>0</v>
      </c>
      <c r="BS140" s="14">
        <v>0</v>
      </c>
      <c r="BT140" s="14">
        <v>0</v>
      </c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59"/>
      <c r="CG140" s="61"/>
    </row>
    <row r="141" spans="1:85" ht="15" customHeight="1" x14ac:dyDescent="0.2">
      <c r="A141" s="71"/>
      <c r="B141" s="79" t="s">
        <v>123</v>
      </c>
      <c r="C141" s="13" t="s">
        <v>69</v>
      </c>
      <c r="D141" s="13" t="s">
        <v>6</v>
      </c>
      <c r="E141" s="14">
        <v>8.7388492926364396</v>
      </c>
      <c r="F141" s="14">
        <v>8.0063145214564209</v>
      </c>
      <c r="G141" s="14">
        <v>8.0733893276921709</v>
      </c>
      <c r="H141" s="14">
        <v>8.3779589281371791</v>
      </c>
      <c r="I141" s="14">
        <v>8.4956655610772103</v>
      </c>
      <c r="J141" s="14">
        <v>6.8156197792246296</v>
      </c>
      <c r="K141" s="14">
        <v>6.7160282704105398</v>
      </c>
      <c r="L141" s="14">
        <v>6.9288125396878399</v>
      </c>
      <c r="M141" s="14">
        <v>7.2854621663357602</v>
      </c>
      <c r="N141" s="14">
        <v>7.9583355651289001</v>
      </c>
      <c r="O141" s="14">
        <v>9.6115445752340207</v>
      </c>
      <c r="P141" s="14">
        <v>9.6252293039101406</v>
      </c>
      <c r="Q141" s="14">
        <v>9.7431148462382602</v>
      </c>
      <c r="R141" s="14">
        <v>10.919487688127999</v>
      </c>
      <c r="S141" s="14">
        <v>10.5125256331045</v>
      </c>
      <c r="T141" s="14">
        <v>11.734762541233501</v>
      </c>
      <c r="U141" s="14">
        <v>8.2070572784912308</v>
      </c>
      <c r="V141" s="14">
        <v>9.2924974477571496</v>
      </c>
      <c r="W141" s="14">
        <v>9.4776717138468296</v>
      </c>
      <c r="X141" s="14">
        <v>8.7967684638744092</v>
      </c>
      <c r="Y141" s="14">
        <v>7.6591275536419898</v>
      </c>
      <c r="Z141" s="14">
        <v>8.6564381774387797</v>
      </c>
      <c r="AA141" s="14">
        <v>9.8670559555530399</v>
      </c>
      <c r="AB141" s="14">
        <v>8.1130128759488809</v>
      </c>
      <c r="AC141" s="14">
        <v>9.9010886593031806</v>
      </c>
      <c r="AD141" s="14">
        <v>7.2227818249043203</v>
      </c>
      <c r="AE141" s="14">
        <v>9.2374147139243092</v>
      </c>
      <c r="AF141" s="14">
        <v>8.5966934111354192</v>
      </c>
      <c r="AG141" s="14">
        <v>7.9983853983854001</v>
      </c>
      <c r="AH141" s="14">
        <v>8.3077693677649194</v>
      </c>
      <c r="AI141" s="14">
        <v>7.8381086509823801</v>
      </c>
      <c r="AJ141" s="32">
        <v>8.24</v>
      </c>
      <c r="AK141" s="32">
        <v>8.0251750000000008</v>
      </c>
      <c r="AL141" s="25">
        <v>7.77</v>
      </c>
      <c r="AM141" s="14">
        <v>7.3235000000000001</v>
      </c>
      <c r="AN141" s="23">
        <v>9.0398219624387206</v>
      </c>
      <c r="AO141" s="14">
        <v>8.5391886365636402</v>
      </c>
      <c r="AP141" s="14">
        <v>12.6787055445107</v>
      </c>
      <c r="AQ141" s="14">
        <v>8.7248574749543408</v>
      </c>
      <c r="AR141" s="14">
        <v>9.2961760799722306</v>
      </c>
      <c r="AS141" s="14">
        <v>6.0062421517275304</v>
      </c>
      <c r="AT141" s="14">
        <v>6.1372764258716597</v>
      </c>
      <c r="AU141" s="14">
        <v>5.5636647461323898</v>
      </c>
      <c r="AV141" s="14">
        <v>6.5526960766073996</v>
      </c>
      <c r="AW141" s="14">
        <v>10</v>
      </c>
      <c r="AX141" s="14">
        <v>6.9172002960039496</v>
      </c>
      <c r="AY141" s="14">
        <v>4.7300000000000004</v>
      </c>
      <c r="AZ141" s="14">
        <v>5.2631992457573897</v>
      </c>
      <c r="BA141" s="14">
        <v>6.0520660034944598</v>
      </c>
      <c r="BB141" s="14">
        <v>5.4213396424403104</v>
      </c>
      <c r="BC141" s="14">
        <v>9.9986542017570592</v>
      </c>
      <c r="BD141" s="14">
        <v>6.1118718123005404</v>
      </c>
      <c r="BE141" s="14">
        <v>7.5085825469832503</v>
      </c>
      <c r="BF141" s="14">
        <v>0</v>
      </c>
      <c r="BG141" s="14">
        <v>0</v>
      </c>
      <c r="BH141" s="14">
        <v>0</v>
      </c>
      <c r="BI141" s="14">
        <v>0</v>
      </c>
      <c r="BJ141" s="14">
        <v>0</v>
      </c>
      <c r="BK141" s="14">
        <v>0</v>
      </c>
      <c r="BM141" s="4">
        <v>1000</v>
      </c>
      <c r="BO141" s="14">
        <v>0</v>
      </c>
      <c r="BP141" s="14">
        <v>0</v>
      </c>
      <c r="BQ141" s="14">
        <v>0</v>
      </c>
      <c r="BR141" s="14">
        <v>0</v>
      </c>
      <c r="BS141" s="14">
        <v>0</v>
      </c>
      <c r="BT141" s="14">
        <v>0</v>
      </c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59"/>
      <c r="CG141" s="61"/>
    </row>
    <row r="142" spans="1:85" ht="15" customHeight="1" x14ac:dyDescent="0.2">
      <c r="A142" s="71"/>
      <c r="B142" s="80"/>
      <c r="C142" s="13" t="s">
        <v>124</v>
      </c>
      <c r="D142" s="13" t="s">
        <v>6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6.75</v>
      </c>
      <c r="U142" s="14">
        <v>6.4150943396226401</v>
      </c>
      <c r="V142" s="14">
        <v>6.3757861635220099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13">
        <v>5.0599999999999996</v>
      </c>
      <c r="AN142" s="14">
        <v>0</v>
      </c>
      <c r="AO142" s="14">
        <v>6.3015122873345897</v>
      </c>
      <c r="AP142" s="14">
        <v>6.1813546977421696</v>
      </c>
      <c r="AQ142" s="14">
        <v>8.7248574749543408</v>
      </c>
      <c r="AR142" s="14">
        <v>9.2961760799722306</v>
      </c>
      <c r="AS142" s="14">
        <v>7.5445045454545498</v>
      </c>
      <c r="AT142" s="14">
        <v>0</v>
      </c>
      <c r="AU142" s="14">
        <v>0</v>
      </c>
      <c r="AV142" s="14">
        <v>0</v>
      </c>
      <c r="AW142" s="14">
        <v>0</v>
      </c>
      <c r="AX142" s="14">
        <v>0</v>
      </c>
      <c r="AY142" s="14">
        <v>0</v>
      </c>
      <c r="AZ142" s="14">
        <v>0</v>
      </c>
      <c r="BA142" s="14">
        <v>0</v>
      </c>
      <c r="BB142" s="14">
        <v>0</v>
      </c>
      <c r="BC142" s="14">
        <v>0</v>
      </c>
      <c r="BD142" s="14">
        <v>0</v>
      </c>
      <c r="BE142" s="14">
        <v>0</v>
      </c>
      <c r="BF142" s="14">
        <v>0</v>
      </c>
      <c r="BG142" s="14">
        <v>0</v>
      </c>
      <c r="BH142" s="14">
        <v>0</v>
      </c>
      <c r="BI142" s="14">
        <v>0</v>
      </c>
      <c r="BJ142" s="14">
        <v>0</v>
      </c>
      <c r="BK142" s="14">
        <v>0</v>
      </c>
      <c r="BM142" s="4">
        <v>1000</v>
      </c>
      <c r="BO142" s="14">
        <v>0</v>
      </c>
      <c r="BP142" s="14">
        <v>0</v>
      </c>
      <c r="BQ142" s="14">
        <v>0</v>
      </c>
      <c r="BR142" s="14">
        <v>0</v>
      </c>
      <c r="BS142" s="14">
        <v>0</v>
      </c>
      <c r="BT142" s="14">
        <v>0</v>
      </c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59"/>
      <c r="CG142" s="61"/>
    </row>
    <row r="143" spans="1:85" ht="15" customHeight="1" x14ac:dyDescent="0.2">
      <c r="A143" s="71"/>
      <c r="B143" s="80"/>
      <c r="C143" s="13" t="s">
        <v>125</v>
      </c>
      <c r="D143" s="13" t="s">
        <v>6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11.231017435644899</v>
      </c>
      <c r="R143" s="14">
        <v>9.4564752154549101</v>
      </c>
      <c r="S143" s="14">
        <v>11.418076317860001</v>
      </c>
      <c r="T143" s="14">
        <v>11.2341205717837</v>
      </c>
      <c r="U143" s="14">
        <v>12.445426042050901</v>
      </c>
      <c r="V143" s="14">
        <v>11.2933081264422</v>
      </c>
      <c r="W143" s="14">
        <v>11.550964462498101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13">
        <v>5.0599999999999996</v>
      </c>
      <c r="AN143" s="23">
        <v>10.905465800889001</v>
      </c>
      <c r="AO143" s="14">
        <v>9.9070395892447003</v>
      </c>
      <c r="AP143" s="14">
        <v>15.8580786026201</v>
      </c>
      <c r="AQ143" s="14">
        <v>8.88516066212269</v>
      </c>
      <c r="AR143" s="14">
        <v>10.7707969956929</v>
      </c>
      <c r="AS143" s="14">
        <v>10.939735731819599</v>
      </c>
      <c r="AT143" s="14">
        <v>10.1873257142857</v>
      </c>
      <c r="AU143" s="14">
        <v>9.6230769230769209</v>
      </c>
      <c r="AV143" s="14">
        <v>7.8137949999999998</v>
      </c>
      <c r="AW143" s="14">
        <v>20.572888447971799</v>
      </c>
      <c r="AX143" s="14">
        <v>7.96428571428571</v>
      </c>
      <c r="AY143" s="14">
        <v>9.3414819020582005</v>
      </c>
      <c r="AZ143" s="14">
        <v>12.5687369230769</v>
      </c>
      <c r="BA143" s="14">
        <v>8.2457494305239205</v>
      </c>
      <c r="BB143" s="14">
        <v>8.3173734087694502</v>
      </c>
      <c r="BC143" s="14">
        <v>9.7439302037420994</v>
      </c>
      <c r="BD143" s="14">
        <v>9.0500000000000007</v>
      </c>
      <c r="BE143" s="14">
        <v>8.5346672275054907</v>
      </c>
      <c r="BF143" s="14">
        <v>9.0500000000000007</v>
      </c>
      <c r="BG143" s="14">
        <v>0</v>
      </c>
      <c r="BH143" s="14">
        <v>0</v>
      </c>
      <c r="BI143" s="14">
        <v>0</v>
      </c>
      <c r="BJ143" s="14">
        <v>0</v>
      </c>
      <c r="BK143" s="14">
        <v>0</v>
      </c>
      <c r="BM143" s="4">
        <v>1000</v>
      </c>
      <c r="BO143" s="14">
        <v>0</v>
      </c>
      <c r="BP143" s="14">
        <v>0</v>
      </c>
      <c r="BQ143" s="14">
        <v>0</v>
      </c>
      <c r="BR143" s="14">
        <v>0</v>
      </c>
      <c r="BS143" s="14">
        <v>0</v>
      </c>
      <c r="BT143" s="14">
        <v>0</v>
      </c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59"/>
      <c r="CG143" s="61"/>
    </row>
    <row r="144" spans="1:85" ht="15" customHeight="1" x14ac:dyDescent="0.2">
      <c r="A144" s="71"/>
      <c r="B144" s="80"/>
      <c r="C144" s="13" t="s">
        <v>46</v>
      </c>
      <c r="D144" s="13" t="s">
        <v>6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9.4572029675561993</v>
      </c>
      <c r="R144" s="14">
        <v>11.058725866894401</v>
      </c>
      <c r="S144" s="14">
        <v>11.3628205128205</v>
      </c>
      <c r="T144" s="14">
        <v>11.812037037036999</v>
      </c>
      <c r="U144" s="14">
        <v>12.480392156862701</v>
      </c>
      <c r="V144" s="14">
        <v>11.9959486833221</v>
      </c>
      <c r="W144" s="14">
        <v>10.893331275084901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14">
        <v>0</v>
      </c>
      <c r="AL144" s="14">
        <v>0</v>
      </c>
      <c r="AM144" s="14">
        <v>0</v>
      </c>
      <c r="AN144" s="14">
        <v>0</v>
      </c>
      <c r="AO144" s="14">
        <v>0</v>
      </c>
      <c r="AP144" s="14">
        <v>0</v>
      </c>
      <c r="AQ144" s="14">
        <v>0</v>
      </c>
      <c r="AR144" s="14">
        <v>9.2060927215265096</v>
      </c>
      <c r="AS144" s="14">
        <v>0</v>
      </c>
      <c r="AT144" s="14">
        <v>0</v>
      </c>
      <c r="AU144" s="14">
        <v>0</v>
      </c>
      <c r="AV144" s="14">
        <v>0</v>
      </c>
      <c r="AW144" s="14">
        <v>0</v>
      </c>
      <c r="AX144" s="14">
        <v>0</v>
      </c>
      <c r="AY144" s="14">
        <v>0</v>
      </c>
      <c r="AZ144" s="14">
        <v>0</v>
      </c>
      <c r="BA144" s="14">
        <v>0</v>
      </c>
      <c r="BB144" s="14">
        <v>0</v>
      </c>
      <c r="BC144" s="14">
        <v>0</v>
      </c>
      <c r="BD144" s="14">
        <v>0</v>
      </c>
      <c r="BE144" s="14">
        <v>0</v>
      </c>
      <c r="BF144" s="14">
        <v>0</v>
      </c>
      <c r="BG144" s="14">
        <v>0</v>
      </c>
      <c r="BH144" s="14">
        <v>0</v>
      </c>
      <c r="BI144" s="14">
        <v>0</v>
      </c>
      <c r="BJ144" s="14">
        <v>0</v>
      </c>
      <c r="BK144" s="14">
        <v>0</v>
      </c>
      <c r="BM144" s="4">
        <v>1000</v>
      </c>
      <c r="BO144" s="14">
        <v>0</v>
      </c>
      <c r="BP144" s="14">
        <v>0</v>
      </c>
      <c r="BQ144" s="14">
        <v>0</v>
      </c>
      <c r="BR144" s="14">
        <v>0</v>
      </c>
      <c r="BS144" s="14">
        <v>0</v>
      </c>
      <c r="BT144" s="14">
        <v>0</v>
      </c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59"/>
      <c r="CG144" s="61"/>
    </row>
    <row r="145" spans="1:85" ht="15" customHeight="1" x14ac:dyDescent="0.2">
      <c r="A145" s="71"/>
      <c r="B145" s="80"/>
      <c r="C145" s="13" t="s">
        <v>126</v>
      </c>
      <c r="D145" s="13" t="s">
        <v>6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14.113881578947399</v>
      </c>
      <c r="U145" s="14">
        <v>14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14">
        <v>0</v>
      </c>
      <c r="AN145" s="14">
        <v>0</v>
      </c>
      <c r="AO145" s="14">
        <v>16.436399999999999</v>
      </c>
      <c r="AP145" s="14">
        <v>0</v>
      </c>
      <c r="AQ145" s="14">
        <v>11.75</v>
      </c>
      <c r="AR145" s="14">
        <v>13.05</v>
      </c>
      <c r="AS145" s="14">
        <v>10.3760193679918</v>
      </c>
      <c r="AT145" s="14">
        <v>11.8095238095238</v>
      </c>
      <c r="AU145" s="14">
        <v>0</v>
      </c>
      <c r="AV145" s="14">
        <v>0</v>
      </c>
      <c r="AW145" s="14">
        <v>0</v>
      </c>
      <c r="AX145" s="14">
        <v>10.433654558932499</v>
      </c>
      <c r="AY145" s="14">
        <v>0</v>
      </c>
      <c r="AZ145" s="14">
        <v>9.0786795833296008</v>
      </c>
      <c r="BA145" s="14">
        <v>0</v>
      </c>
      <c r="BB145" s="14">
        <v>0</v>
      </c>
      <c r="BC145" s="14">
        <v>0</v>
      </c>
      <c r="BD145" s="14">
        <v>0</v>
      </c>
      <c r="BE145" s="14">
        <v>0</v>
      </c>
      <c r="BF145" s="14">
        <v>0</v>
      </c>
      <c r="BG145" s="14">
        <v>0</v>
      </c>
      <c r="BH145" s="14">
        <v>0</v>
      </c>
      <c r="BI145" s="14">
        <v>0</v>
      </c>
      <c r="BJ145" s="14">
        <v>0</v>
      </c>
      <c r="BK145" s="14">
        <v>0</v>
      </c>
      <c r="BM145" s="4">
        <v>1000</v>
      </c>
      <c r="BO145" s="14">
        <v>0</v>
      </c>
      <c r="BP145" s="14">
        <v>0</v>
      </c>
      <c r="BQ145" s="14">
        <v>0</v>
      </c>
      <c r="BR145" s="14">
        <v>0</v>
      </c>
      <c r="BS145" s="14">
        <v>0</v>
      </c>
      <c r="BT145" s="14">
        <v>0</v>
      </c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59"/>
      <c r="CG145" s="61"/>
    </row>
    <row r="146" spans="1:85" ht="15" customHeight="1" x14ac:dyDescent="0.2">
      <c r="A146" s="71"/>
      <c r="B146" s="80"/>
      <c r="C146" s="13" t="s">
        <v>127</v>
      </c>
      <c r="D146" s="13" t="s">
        <v>6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10.0917322834646</v>
      </c>
      <c r="S146" s="14">
        <v>9.6210852713178294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14">
        <v>13.515000000000001</v>
      </c>
      <c r="AN146" s="14">
        <v>0</v>
      </c>
      <c r="AO146" s="14">
        <v>0</v>
      </c>
      <c r="AP146" s="14">
        <v>0</v>
      </c>
      <c r="AQ146" s="14">
        <v>12.457599999999999</v>
      </c>
      <c r="AR146" s="14">
        <v>0</v>
      </c>
      <c r="AS146" s="14">
        <v>11.4754192421469</v>
      </c>
      <c r="AT146" s="14">
        <v>0</v>
      </c>
      <c r="AU146" s="14">
        <v>0</v>
      </c>
      <c r="AV146" s="14">
        <v>0</v>
      </c>
      <c r="AW146" s="14">
        <v>15.9735682819383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4">
        <v>0</v>
      </c>
      <c r="BD146" s="14">
        <v>0</v>
      </c>
      <c r="BE146" s="14">
        <v>0</v>
      </c>
      <c r="BF146" s="14">
        <v>0</v>
      </c>
      <c r="BG146" s="14">
        <v>0</v>
      </c>
      <c r="BH146" s="14">
        <v>0</v>
      </c>
      <c r="BI146" s="14">
        <v>0</v>
      </c>
      <c r="BJ146" s="14">
        <v>0</v>
      </c>
      <c r="BK146" s="14">
        <v>0</v>
      </c>
      <c r="BM146" s="4">
        <v>1000</v>
      </c>
      <c r="BO146" s="14">
        <v>0</v>
      </c>
      <c r="BP146" s="14">
        <v>0</v>
      </c>
      <c r="BQ146" s="14">
        <v>0</v>
      </c>
      <c r="BR146" s="14">
        <v>0</v>
      </c>
      <c r="BS146" s="14">
        <v>0</v>
      </c>
      <c r="BT146" s="14">
        <v>0</v>
      </c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59"/>
      <c r="CG146" s="61"/>
    </row>
    <row r="147" spans="1:85" ht="15" customHeight="1" x14ac:dyDescent="0.2">
      <c r="A147" s="71"/>
      <c r="B147" s="80"/>
      <c r="C147" s="13" t="s">
        <v>128</v>
      </c>
      <c r="D147" s="13" t="s">
        <v>6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21.018518518518501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  <c r="AU147" s="14">
        <v>0</v>
      </c>
      <c r="AV147" s="14">
        <v>0</v>
      </c>
      <c r="AW147" s="14">
        <v>0</v>
      </c>
      <c r="AX147" s="14">
        <v>0</v>
      </c>
      <c r="AY147" s="14">
        <v>0</v>
      </c>
      <c r="AZ147" s="14">
        <v>10.5</v>
      </c>
      <c r="BA147" s="14">
        <v>0</v>
      </c>
      <c r="BB147" s="14">
        <v>0</v>
      </c>
      <c r="BC147" s="14">
        <v>0</v>
      </c>
      <c r="BD147" s="14">
        <v>0</v>
      </c>
      <c r="BE147" s="14">
        <v>0</v>
      </c>
      <c r="BF147" s="14">
        <v>0</v>
      </c>
      <c r="BG147" s="14">
        <v>0</v>
      </c>
      <c r="BH147" s="14">
        <v>0</v>
      </c>
      <c r="BI147" s="14">
        <v>0</v>
      </c>
      <c r="BJ147" s="14">
        <v>0</v>
      </c>
      <c r="BK147" s="14">
        <v>0</v>
      </c>
      <c r="BM147" s="4">
        <v>1000</v>
      </c>
      <c r="BO147" s="14">
        <v>0</v>
      </c>
      <c r="BP147" s="14">
        <v>0</v>
      </c>
      <c r="BQ147" s="14">
        <v>0</v>
      </c>
      <c r="BR147" s="14">
        <v>0</v>
      </c>
      <c r="BS147" s="14">
        <v>0</v>
      </c>
      <c r="BT147" s="14">
        <v>0</v>
      </c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59"/>
      <c r="CG147" s="61"/>
    </row>
    <row r="148" spans="1:85" ht="15" customHeight="1" x14ac:dyDescent="0.2">
      <c r="A148" s="71"/>
      <c r="B148" s="80"/>
      <c r="C148" s="13" t="s">
        <v>58</v>
      </c>
      <c r="D148" s="13" t="s">
        <v>6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15.812721369539601</v>
      </c>
      <c r="W148" s="14">
        <v>16.481750000000002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24.1867124856816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>
        <v>15.734617731329701</v>
      </c>
      <c r="AU148" s="14">
        <v>14.8252749553755</v>
      </c>
      <c r="AV148" s="14">
        <v>15.6068972554397</v>
      </c>
      <c r="AW148" s="14">
        <v>21.1588515555556</v>
      </c>
      <c r="AX148" s="14">
        <v>0</v>
      </c>
      <c r="AY148" s="14">
        <v>19.534495</v>
      </c>
      <c r="AZ148" s="14">
        <v>0</v>
      </c>
      <c r="BA148" s="14">
        <v>18.247800000000002</v>
      </c>
      <c r="BB148" s="14">
        <v>18.247800000000002</v>
      </c>
      <c r="BC148" s="14">
        <v>10.2568174278372</v>
      </c>
      <c r="BD148" s="14">
        <v>17.301330625854</v>
      </c>
      <c r="BE148" s="14">
        <v>13.4185348734058</v>
      </c>
      <c r="BF148" s="14">
        <v>15.6068972554397</v>
      </c>
      <c r="BG148" s="14">
        <v>0</v>
      </c>
      <c r="BH148" s="14">
        <v>0</v>
      </c>
      <c r="BI148" s="14">
        <v>0</v>
      </c>
      <c r="BJ148" s="14">
        <v>0</v>
      </c>
      <c r="BK148" s="14">
        <v>0</v>
      </c>
      <c r="BM148" s="4">
        <v>1000</v>
      </c>
      <c r="BO148" s="14">
        <v>0</v>
      </c>
      <c r="BP148" s="14">
        <v>0</v>
      </c>
      <c r="BQ148" s="14">
        <v>0</v>
      </c>
      <c r="BR148" s="14">
        <v>0</v>
      </c>
      <c r="BS148" s="14">
        <v>0</v>
      </c>
      <c r="BT148" s="14">
        <v>0</v>
      </c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59"/>
      <c r="CG148" s="61"/>
    </row>
    <row r="149" spans="1:85" ht="15" customHeight="1" x14ac:dyDescent="0.2">
      <c r="A149" s="70"/>
      <c r="B149" s="81"/>
      <c r="C149" s="13" t="s">
        <v>129</v>
      </c>
      <c r="D149" s="13" t="s">
        <v>6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10.6034482758621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0</v>
      </c>
      <c r="AM149" s="13">
        <v>8.82</v>
      </c>
      <c r="AN149" s="23">
        <v>7.4551724137931004</v>
      </c>
      <c r="AO149" s="14">
        <v>0</v>
      </c>
      <c r="AP149" s="14">
        <v>0</v>
      </c>
      <c r="AQ149" s="14">
        <v>6</v>
      </c>
      <c r="AR149" s="14">
        <v>7.5288793103448297</v>
      </c>
      <c r="AS149" s="14">
        <v>0</v>
      </c>
      <c r="AT149" s="14">
        <v>0</v>
      </c>
      <c r="AU149" s="14">
        <v>0</v>
      </c>
      <c r="AV149" s="14">
        <v>0</v>
      </c>
      <c r="AW149" s="14">
        <v>0</v>
      </c>
      <c r="AX149" s="14">
        <v>0</v>
      </c>
      <c r="AY149" s="14">
        <v>0</v>
      </c>
      <c r="AZ149" s="14">
        <v>0</v>
      </c>
      <c r="BA149" s="14">
        <v>0</v>
      </c>
      <c r="BB149" s="14">
        <v>0</v>
      </c>
      <c r="BC149" s="14">
        <v>0</v>
      </c>
      <c r="BD149" s="14">
        <v>0</v>
      </c>
      <c r="BE149" s="14">
        <v>0</v>
      </c>
      <c r="BF149" s="14">
        <v>0</v>
      </c>
      <c r="BG149" s="14">
        <v>0</v>
      </c>
      <c r="BH149" s="14">
        <v>0</v>
      </c>
      <c r="BI149" s="14">
        <v>0</v>
      </c>
      <c r="BJ149" s="14">
        <v>0</v>
      </c>
      <c r="BK149" s="14">
        <v>0</v>
      </c>
      <c r="BM149" s="4">
        <v>1000</v>
      </c>
      <c r="BO149" s="14">
        <v>0</v>
      </c>
      <c r="BP149" s="14">
        <v>0</v>
      </c>
      <c r="BQ149" s="14">
        <v>0</v>
      </c>
      <c r="BR149" s="14">
        <v>0</v>
      </c>
      <c r="BS149" s="14">
        <v>0</v>
      </c>
      <c r="BT149" s="14">
        <v>0</v>
      </c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59"/>
      <c r="CG149" s="61"/>
    </row>
    <row r="150" spans="1:85" ht="15" customHeight="1" x14ac:dyDescent="0.3">
      <c r="A150" s="69">
        <v>21</v>
      </c>
      <c r="B150" s="67" t="s">
        <v>175</v>
      </c>
      <c r="C150" s="68" t="s">
        <v>62</v>
      </c>
      <c r="D150" s="13" t="s">
        <v>5</v>
      </c>
      <c r="E150" s="14">
        <v>13.43</v>
      </c>
      <c r="F150" s="14">
        <v>13.58</v>
      </c>
      <c r="G150" s="14">
        <v>13.6</v>
      </c>
      <c r="H150" s="14">
        <v>13.61</v>
      </c>
      <c r="I150" s="14">
        <v>13.54</v>
      </c>
      <c r="J150" s="14">
        <v>13.76</v>
      </c>
      <c r="K150" s="14">
        <v>13.77</v>
      </c>
      <c r="L150" s="14">
        <v>13.55</v>
      </c>
      <c r="M150" s="14">
        <v>14.03</v>
      </c>
      <c r="N150" s="14">
        <v>14.74</v>
      </c>
      <c r="O150" s="14">
        <v>16.14</v>
      </c>
      <c r="P150" s="14">
        <v>17.41</v>
      </c>
      <c r="Q150" s="14">
        <v>18.440000000000001</v>
      </c>
      <c r="R150" s="14">
        <v>19.829999999999998</v>
      </c>
      <c r="S150" s="14">
        <v>19.420000000000002</v>
      </c>
      <c r="T150" s="14">
        <v>19.600000000000001</v>
      </c>
      <c r="U150" s="14">
        <v>19.32</v>
      </c>
      <c r="V150" s="14">
        <v>19.2</v>
      </c>
      <c r="W150" s="14">
        <v>18.59</v>
      </c>
      <c r="X150" s="14">
        <v>18.45</v>
      </c>
      <c r="Y150" s="14">
        <v>18.73</v>
      </c>
      <c r="Z150" s="14">
        <v>18.559999999999999</v>
      </c>
      <c r="AA150" s="14">
        <v>18.37</v>
      </c>
      <c r="AB150" s="14">
        <v>18.440000000000001</v>
      </c>
      <c r="AC150" s="14">
        <v>17.96</v>
      </c>
      <c r="AD150" s="14">
        <v>18.34</v>
      </c>
      <c r="AE150" s="14">
        <v>18.22</v>
      </c>
      <c r="AF150" s="14">
        <v>17.559999999999999</v>
      </c>
      <c r="AG150" s="14">
        <v>17.52</v>
      </c>
      <c r="AH150" s="14">
        <v>17.13</v>
      </c>
      <c r="AI150" s="14">
        <v>16.739999999999998</v>
      </c>
      <c r="AJ150" s="14">
        <v>15.52</v>
      </c>
      <c r="AK150" s="14">
        <v>15.1</v>
      </c>
      <c r="AL150" s="14">
        <v>15.13</v>
      </c>
      <c r="AM150" s="17">
        <v>15.05</v>
      </c>
      <c r="AN150" s="18">
        <v>14.94</v>
      </c>
      <c r="AO150" s="14">
        <v>15.08</v>
      </c>
      <c r="AP150" s="14">
        <v>15.16</v>
      </c>
      <c r="AQ150" s="14">
        <v>14.32</v>
      </c>
      <c r="AR150" s="14">
        <v>13.85</v>
      </c>
      <c r="AS150" s="14">
        <v>13.79</v>
      </c>
      <c r="AT150" s="14">
        <v>13.6</v>
      </c>
      <c r="AU150" s="14">
        <v>13.72</v>
      </c>
      <c r="AV150" s="14">
        <v>13.58</v>
      </c>
      <c r="AW150" s="14">
        <v>13.87</v>
      </c>
      <c r="AX150" s="14">
        <v>13.87</v>
      </c>
      <c r="AY150" s="14">
        <v>13.72</v>
      </c>
      <c r="AZ150" s="14">
        <v>13.96</v>
      </c>
      <c r="BA150" s="14">
        <v>14.07</v>
      </c>
      <c r="BB150" s="14">
        <v>14.24</v>
      </c>
      <c r="BC150" s="14">
        <v>14.21</v>
      </c>
      <c r="BD150" s="14">
        <v>14.1</v>
      </c>
      <c r="BE150" s="14">
        <v>14.25</v>
      </c>
      <c r="BF150" s="14">
        <v>14.55</v>
      </c>
      <c r="BG150" s="14">
        <v>14.29</v>
      </c>
      <c r="BH150" s="14">
        <v>14.3056</v>
      </c>
      <c r="BI150" s="14">
        <v>14.3</v>
      </c>
      <c r="BJ150" s="13">
        <v>17.03</v>
      </c>
      <c r="BK150" s="36">
        <f>BN150/BM150</f>
        <v>18.693919999999999</v>
      </c>
      <c r="BL150" s="37">
        <f>BK150/BJ150-1</f>
        <v>9.7705226071638229E-2</v>
      </c>
      <c r="BM150" s="4">
        <v>1000</v>
      </c>
      <c r="BN150" s="41">
        <v>18693.919999999998</v>
      </c>
      <c r="BO150" s="42">
        <v>18.84</v>
      </c>
      <c r="BP150" s="14">
        <v>18.809999999999999</v>
      </c>
      <c r="BQ150" s="14">
        <v>18.87</v>
      </c>
      <c r="BR150" s="14">
        <v>18.25</v>
      </c>
      <c r="BS150" s="13">
        <v>17.32</v>
      </c>
      <c r="BT150" s="13">
        <v>16.75</v>
      </c>
      <c r="BU150" s="13">
        <v>16.579999999999998</v>
      </c>
      <c r="BV150" s="13">
        <v>16.45</v>
      </c>
      <c r="BW150" s="13">
        <v>16.010000000000002</v>
      </c>
      <c r="BX150" s="13">
        <v>15.26</v>
      </c>
      <c r="BY150" s="13">
        <v>14.79</v>
      </c>
      <c r="BZ150" s="13">
        <v>14.57</v>
      </c>
      <c r="CA150" s="13">
        <v>14.36</v>
      </c>
      <c r="CB150" s="13">
        <v>15.11</v>
      </c>
      <c r="CC150" s="13">
        <v>15.56</v>
      </c>
      <c r="CD150" s="13">
        <v>15.13</v>
      </c>
      <c r="CE150" s="13">
        <v>14.97</v>
      </c>
      <c r="CF150" s="59">
        <v>14.92</v>
      </c>
      <c r="CG150" s="61">
        <f>105000/7.0965/1000</f>
        <v>14.796026210103573</v>
      </c>
    </row>
    <row r="151" spans="1:85" ht="15" customHeight="1" x14ac:dyDescent="0.2">
      <c r="A151" s="71"/>
      <c r="B151" s="67"/>
      <c r="C151" s="68"/>
      <c r="D151" s="13" t="s">
        <v>6</v>
      </c>
      <c r="E151" s="14">
        <v>12.953083718973501</v>
      </c>
      <c r="F151" s="14">
        <v>11.9692296296296</v>
      </c>
      <c r="G151" s="14">
        <v>12.0702328589909</v>
      </c>
      <c r="H151" s="14">
        <v>12.015649432534699</v>
      </c>
      <c r="I151" s="14">
        <v>11.972247337368801</v>
      </c>
      <c r="J151" s="14">
        <v>12.7065</v>
      </c>
      <c r="K151" s="14">
        <v>11.988526466380501</v>
      </c>
      <c r="L151" s="14">
        <v>12.5489644513138</v>
      </c>
      <c r="M151" s="14">
        <v>12.6519298245614</v>
      </c>
      <c r="N151" s="14">
        <v>12.465309734513299</v>
      </c>
      <c r="O151" s="14">
        <v>12.5980542043085</v>
      </c>
      <c r="P151" s="14">
        <v>13.0546307151231</v>
      </c>
      <c r="Q151" s="14">
        <v>14.1249841605069</v>
      </c>
      <c r="R151" s="14">
        <v>14.1177713957496</v>
      </c>
      <c r="S151" s="14">
        <v>14.109113636363601</v>
      </c>
      <c r="T151" s="14">
        <v>15.817311475409801</v>
      </c>
      <c r="U151" s="14">
        <v>16.184486373165601</v>
      </c>
      <c r="V151" s="14">
        <v>15.6046500172405</v>
      </c>
      <c r="W151" s="14">
        <v>16.806788617886198</v>
      </c>
      <c r="X151" s="14">
        <v>16.967047556861498</v>
      </c>
      <c r="Y151" s="14">
        <v>17.283322981366499</v>
      </c>
      <c r="Z151" s="15">
        <v>17.361283150706701</v>
      </c>
      <c r="AA151" s="14">
        <v>16.9017554858934</v>
      </c>
      <c r="AB151" s="14">
        <v>17.079849357554298</v>
      </c>
      <c r="AC151" s="14">
        <v>17.5368067226891</v>
      </c>
      <c r="AD151" s="14">
        <v>16.801136860515999</v>
      </c>
      <c r="AE151" s="14">
        <v>16.356938342675399</v>
      </c>
      <c r="AF151" s="14">
        <v>16.7116312056738</v>
      </c>
      <c r="AG151" s="14">
        <v>15.4298645073358</v>
      </c>
      <c r="AH151" s="14">
        <v>16.516159250585499</v>
      </c>
      <c r="AI151" s="14">
        <v>16.135449374288999</v>
      </c>
      <c r="AJ151" s="24">
        <v>14.610235294117601</v>
      </c>
      <c r="AK151" s="24">
        <v>14.445797546012299</v>
      </c>
      <c r="AL151" s="14">
        <v>14.3023607176582</v>
      </c>
      <c r="AM151" s="14">
        <v>13.460748331744499</v>
      </c>
      <c r="AN151" s="51">
        <v>13.411439688715999</v>
      </c>
      <c r="AO151" s="14">
        <v>13.8232164242943</v>
      </c>
      <c r="AP151" s="14">
        <v>0</v>
      </c>
      <c r="AQ151" s="14">
        <v>18.288627262051701</v>
      </c>
      <c r="AR151" s="14">
        <v>13.0705025773196</v>
      </c>
      <c r="AS151" s="14">
        <v>13.9495769881557</v>
      </c>
      <c r="AT151" s="14">
        <v>0</v>
      </c>
      <c r="AU151" s="14">
        <v>14.29</v>
      </c>
      <c r="AV151" s="14">
        <v>14.889995783259501</v>
      </c>
      <c r="AW151" s="14">
        <v>17.38</v>
      </c>
      <c r="AX151" s="14">
        <v>13.537717499999999</v>
      </c>
      <c r="AY151" s="14">
        <v>0</v>
      </c>
      <c r="AZ151" s="14">
        <v>12.356999999999999</v>
      </c>
      <c r="BA151" s="14">
        <v>0</v>
      </c>
      <c r="BB151" s="14">
        <v>14.21</v>
      </c>
      <c r="BC151" s="14">
        <v>0</v>
      </c>
      <c r="BD151" s="14">
        <v>0</v>
      </c>
      <c r="BE151" s="14">
        <v>0</v>
      </c>
      <c r="BF151" s="14">
        <v>0</v>
      </c>
      <c r="BG151" s="14">
        <v>0</v>
      </c>
      <c r="BH151" s="14">
        <v>0</v>
      </c>
      <c r="BI151" s="14">
        <v>0</v>
      </c>
      <c r="BJ151" s="14">
        <v>0</v>
      </c>
      <c r="BK151" s="14">
        <v>0</v>
      </c>
      <c r="BM151" s="4">
        <v>1000</v>
      </c>
      <c r="BO151" s="14">
        <v>0</v>
      </c>
      <c r="BP151" s="14">
        <v>0</v>
      </c>
      <c r="BQ151" s="14">
        <v>0</v>
      </c>
      <c r="BR151" s="14">
        <v>0</v>
      </c>
      <c r="BS151" s="14">
        <v>0</v>
      </c>
      <c r="BT151" s="14">
        <v>0</v>
      </c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59"/>
      <c r="CG151" s="61"/>
    </row>
    <row r="152" spans="1:85" ht="15" customHeight="1" x14ac:dyDescent="0.2">
      <c r="A152" s="71"/>
      <c r="B152" s="79" t="s">
        <v>130</v>
      </c>
      <c r="C152" s="13" t="s">
        <v>68</v>
      </c>
      <c r="D152" s="13" t="s">
        <v>6</v>
      </c>
      <c r="E152" s="14">
        <v>5.19351728723404</v>
      </c>
      <c r="F152" s="14">
        <v>4.62671143847487</v>
      </c>
      <c r="G152" s="14">
        <v>3.6805161290322599</v>
      </c>
      <c r="H152" s="14">
        <v>5.6933913043478297</v>
      </c>
      <c r="I152" s="14">
        <v>4.6302417962003499</v>
      </c>
      <c r="J152" s="14">
        <v>3.7126300148588398</v>
      </c>
      <c r="K152" s="14">
        <v>3.3859436619718299</v>
      </c>
      <c r="L152" s="14">
        <v>3.9526153318470199</v>
      </c>
      <c r="M152" s="14">
        <v>3.30338727076591</v>
      </c>
      <c r="N152" s="14">
        <v>4.7953645052263996</v>
      </c>
      <c r="O152" s="14">
        <v>4.3281169748330797</v>
      </c>
      <c r="P152" s="14">
        <v>3.9578420578520701</v>
      </c>
      <c r="Q152" s="14">
        <v>3.4838823529411802</v>
      </c>
      <c r="R152" s="14">
        <v>4.0684615384615403</v>
      </c>
      <c r="S152" s="14">
        <v>3.85</v>
      </c>
      <c r="T152" s="14">
        <v>5.1173076923076897</v>
      </c>
      <c r="U152" s="14">
        <v>0</v>
      </c>
      <c r="V152" s="14">
        <v>4.8779374999999998</v>
      </c>
      <c r="W152" s="14">
        <v>0</v>
      </c>
      <c r="X152" s="14">
        <v>0</v>
      </c>
      <c r="Y152" s="14">
        <v>0</v>
      </c>
      <c r="Z152" s="15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14">
        <v>0</v>
      </c>
      <c r="AN152" s="14">
        <v>0</v>
      </c>
      <c r="AO152" s="14">
        <v>0</v>
      </c>
      <c r="AP152" s="14">
        <v>0</v>
      </c>
      <c r="AQ152" s="14">
        <v>0</v>
      </c>
      <c r="AR152" s="14">
        <v>0</v>
      </c>
      <c r="AS152" s="15">
        <v>0</v>
      </c>
      <c r="AT152" s="15">
        <v>0</v>
      </c>
      <c r="AU152" s="15">
        <v>0</v>
      </c>
      <c r="AV152" s="14">
        <v>0</v>
      </c>
      <c r="AW152" s="14">
        <v>0</v>
      </c>
      <c r="AX152" s="14">
        <v>0</v>
      </c>
      <c r="AY152" s="14">
        <v>4.0153846153846198</v>
      </c>
      <c r="AZ152" s="14">
        <v>4.0223076923076899</v>
      </c>
      <c r="BA152" s="14">
        <v>4.3870967741935498</v>
      </c>
      <c r="BB152" s="14">
        <v>0</v>
      </c>
      <c r="BC152" s="14">
        <v>5.5</v>
      </c>
      <c r="BD152" s="14">
        <v>5.5</v>
      </c>
      <c r="BE152" s="14">
        <v>4.2866666666666697</v>
      </c>
      <c r="BF152" s="14">
        <v>0</v>
      </c>
      <c r="BG152" s="14">
        <v>0</v>
      </c>
      <c r="BH152" s="14">
        <v>0</v>
      </c>
      <c r="BI152" s="14">
        <v>0</v>
      </c>
      <c r="BJ152" s="14">
        <v>0</v>
      </c>
      <c r="BK152" s="14">
        <v>0</v>
      </c>
      <c r="BL152" s="37"/>
      <c r="BM152" s="4">
        <v>1000</v>
      </c>
      <c r="BO152" s="14">
        <v>0</v>
      </c>
      <c r="BP152" s="14">
        <v>0</v>
      </c>
      <c r="BQ152" s="14">
        <v>0</v>
      </c>
      <c r="BR152" s="14">
        <v>0</v>
      </c>
      <c r="BS152" s="14">
        <v>0</v>
      </c>
      <c r="BT152" s="14">
        <v>0</v>
      </c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59"/>
      <c r="CG152" s="61"/>
    </row>
    <row r="153" spans="1:85" ht="15" customHeight="1" x14ac:dyDescent="0.2">
      <c r="A153" s="71"/>
      <c r="B153" s="80"/>
      <c r="C153" s="13" t="s">
        <v>131</v>
      </c>
      <c r="D153" s="13" t="s">
        <v>6</v>
      </c>
      <c r="E153" s="14">
        <v>6.9857314508861501</v>
      </c>
      <c r="F153" s="14">
        <v>7.0191230769230799</v>
      </c>
      <c r="G153" s="14">
        <v>6.6209322033898301</v>
      </c>
      <c r="H153" s="14">
        <v>5.8805159958720301</v>
      </c>
      <c r="I153" s="14">
        <v>7.04017008117511</v>
      </c>
      <c r="J153" s="14">
        <v>6.8260740740740697</v>
      </c>
      <c r="K153" s="14">
        <v>7.6473786407766999</v>
      </c>
      <c r="L153" s="14">
        <v>8.1990013495276592</v>
      </c>
      <c r="M153" s="14">
        <v>5.8990873728306399</v>
      </c>
      <c r="N153" s="14">
        <v>9.26555346503606</v>
      </c>
      <c r="O153" s="14">
        <v>6.3663157894736804</v>
      </c>
      <c r="P153" s="14">
        <v>6.95502338634238</v>
      </c>
      <c r="Q153" s="14">
        <v>8.4445497854992801</v>
      </c>
      <c r="R153" s="14">
        <v>6.8619522105059501</v>
      </c>
      <c r="S153" s="14">
        <v>6.7156356551388203</v>
      </c>
      <c r="T153" s="14">
        <v>8.0000387096774208</v>
      </c>
      <c r="U153" s="14">
        <v>7.5681490384615397</v>
      </c>
      <c r="V153" s="14">
        <v>7.3024717948717903</v>
      </c>
      <c r="W153" s="14">
        <v>8.3087058823529407</v>
      </c>
      <c r="X153" s="14">
        <v>6.4670445143927697</v>
      </c>
      <c r="Y153" s="14">
        <v>7.0708802816901404</v>
      </c>
      <c r="Z153" s="15">
        <v>5.5573705179282902</v>
      </c>
      <c r="AA153" s="14">
        <v>6.1005836367530497</v>
      </c>
      <c r="AB153" s="14">
        <v>9.0686790123456795</v>
      </c>
      <c r="AC153" s="14">
        <v>7.9821781268660104</v>
      </c>
      <c r="AD153" s="14">
        <v>5.7800665720833804</v>
      </c>
      <c r="AE153" s="14">
        <v>6.4345110410094604</v>
      </c>
      <c r="AF153" s="14">
        <v>7.5012784588441299</v>
      </c>
      <c r="AG153" s="14">
        <v>5.1554541726471204</v>
      </c>
      <c r="AH153" s="14">
        <v>5.7326946107784398</v>
      </c>
      <c r="AI153" s="14">
        <v>5.2099246119733902</v>
      </c>
      <c r="AJ153" s="24">
        <v>5.3571047167012802</v>
      </c>
      <c r="AK153" s="24">
        <v>5.0553984962406</v>
      </c>
      <c r="AL153" s="14">
        <v>6.78019087523277</v>
      </c>
      <c r="AM153" s="17">
        <v>5.9494639921078596</v>
      </c>
      <c r="AN153" s="51">
        <v>6.2099838912078003</v>
      </c>
      <c r="AO153" s="14">
        <v>8.8046626582644407</v>
      </c>
      <c r="AP153" s="14">
        <v>0</v>
      </c>
      <c r="AQ153" s="14">
        <v>5.3155549590659001</v>
      </c>
      <c r="AR153" s="14">
        <v>7.4546571517220004</v>
      </c>
      <c r="AS153" s="14">
        <v>0</v>
      </c>
      <c r="AT153" s="14">
        <v>0</v>
      </c>
      <c r="AU153" s="14">
        <v>0</v>
      </c>
      <c r="AV153" s="14">
        <v>0</v>
      </c>
      <c r="AW153" s="14">
        <v>0</v>
      </c>
      <c r="AX153" s="14">
        <v>0</v>
      </c>
      <c r="AY153" s="14">
        <v>10.0905521472393</v>
      </c>
      <c r="AZ153" s="14">
        <v>5.65</v>
      </c>
      <c r="BA153" s="14">
        <v>6.19</v>
      </c>
      <c r="BB153" s="14">
        <v>8.0566666666666702</v>
      </c>
      <c r="BC153" s="14">
        <v>7.3449845559845599</v>
      </c>
      <c r="BD153" s="14">
        <v>9.8470869565217392</v>
      </c>
      <c r="BE153" s="14">
        <v>0</v>
      </c>
      <c r="BF153" s="14">
        <v>0</v>
      </c>
      <c r="BG153" s="14">
        <v>0</v>
      </c>
      <c r="BH153" s="14">
        <v>0</v>
      </c>
      <c r="BI153" s="14">
        <v>0</v>
      </c>
      <c r="BJ153" s="14">
        <v>0</v>
      </c>
      <c r="BK153" s="14">
        <v>0</v>
      </c>
      <c r="BM153" s="4">
        <v>1000</v>
      </c>
      <c r="BO153" s="14">
        <v>0</v>
      </c>
      <c r="BP153" s="14">
        <v>0</v>
      </c>
      <c r="BQ153" s="14">
        <v>0</v>
      </c>
      <c r="BR153" s="14">
        <v>0</v>
      </c>
      <c r="BS153" s="14">
        <v>0</v>
      </c>
      <c r="BT153" s="14">
        <v>0</v>
      </c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59"/>
      <c r="CG153" s="61"/>
    </row>
    <row r="154" spans="1:85" ht="15" customHeight="1" x14ac:dyDescent="0.2">
      <c r="A154" s="71"/>
      <c r="B154" s="80"/>
      <c r="C154" s="13" t="s">
        <v>132</v>
      </c>
      <c r="D154" s="13" t="s">
        <v>6</v>
      </c>
      <c r="E154" s="14">
        <v>4.7446527551353102</v>
      </c>
      <c r="F154" s="14">
        <v>4.98083673469388</v>
      </c>
      <c r="G154" s="14">
        <v>5.2591675947696199</v>
      </c>
      <c r="H154" s="14">
        <v>4.6141514041514</v>
      </c>
      <c r="I154" s="14">
        <v>4.3556212049966296</v>
      </c>
      <c r="J154" s="14">
        <v>4.5284449106264297</v>
      </c>
      <c r="K154" s="14">
        <v>4.6602053361861104</v>
      </c>
      <c r="L154" s="14">
        <v>5.3376890434262396</v>
      </c>
      <c r="M154" s="14">
        <v>4.4635872862765797</v>
      </c>
      <c r="N154" s="14">
        <v>5.5169803921568601</v>
      </c>
      <c r="O154" s="14">
        <v>5.7660023446658899</v>
      </c>
      <c r="P154" s="14">
        <v>5.5326606138991696</v>
      </c>
      <c r="Q154" s="14">
        <v>5.049573283859</v>
      </c>
      <c r="R154" s="14">
        <v>6.06564905998209</v>
      </c>
      <c r="S154" s="14">
        <v>16.343069118207701</v>
      </c>
      <c r="T154" s="14">
        <v>5.0750375939849599</v>
      </c>
      <c r="U154" s="14">
        <v>7.4012080536912697</v>
      </c>
      <c r="V154" s="14">
        <v>6.1246153846153799</v>
      </c>
      <c r="W154" s="14">
        <v>7.5234690436039502</v>
      </c>
      <c r="X154" s="14">
        <v>5.3006417395916197</v>
      </c>
      <c r="Y154" s="14">
        <v>5.5158529411764698</v>
      </c>
      <c r="Z154" s="15">
        <v>5.1637656288305998</v>
      </c>
      <c r="AA154" s="14">
        <v>5.2774891774891799</v>
      </c>
      <c r="AB154" s="14">
        <v>6.6363012335853604</v>
      </c>
      <c r="AC154" s="14">
        <v>7.1478449612403097</v>
      </c>
      <c r="AD154" s="14">
        <v>0</v>
      </c>
      <c r="AE154" s="14">
        <v>4.6158508691674296</v>
      </c>
      <c r="AF154" s="14">
        <v>5.7599298655756899</v>
      </c>
      <c r="AG154" s="14">
        <v>6.0153155238668496</v>
      </c>
      <c r="AH154" s="14">
        <v>5.4118298368298401</v>
      </c>
      <c r="AI154" s="14">
        <v>5.9548428803430902</v>
      </c>
      <c r="AJ154" s="24">
        <v>5.28687458526875</v>
      </c>
      <c r="AK154" s="24">
        <v>5.4948337028824801</v>
      </c>
      <c r="AL154" s="14">
        <v>5.3164770430262802</v>
      </c>
      <c r="AM154" s="17">
        <v>5.4236784684727697</v>
      </c>
      <c r="AN154" s="51">
        <v>4.1971327100851301</v>
      </c>
      <c r="AO154" s="14">
        <v>6.2987078351616699</v>
      </c>
      <c r="AP154" s="14">
        <v>4.5398571428571399</v>
      </c>
      <c r="AQ154" s="14">
        <v>6.69021754769647</v>
      </c>
      <c r="AR154" s="14">
        <v>6.1461402398031399</v>
      </c>
      <c r="AS154" s="14">
        <v>0</v>
      </c>
      <c r="AT154" s="14">
        <v>0</v>
      </c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4">
        <v>0</v>
      </c>
      <c r="BF154" s="14">
        <v>0</v>
      </c>
      <c r="BG154" s="14">
        <v>0</v>
      </c>
      <c r="BH154" s="14">
        <v>0</v>
      </c>
      <c r="BI154" s="14">
        <v>0</v>
      </c>
      <c r="BJ154" s="14">
        <v>0</v>
      </c>
      <c r="BK154" s="14">
        <v>0</v>
      </c>
      <c r="BM154" s="4">
        <v>1000</v>
      </c>
      <c r="BO154" s="14">
        <v>0</v>
      </c>
      <c r="BP154" s="14">
        <v>0</v>
      </c>
      <c r="BQ154" s="14">
        <v>0</v>
      </c>
      <c r="BR154" s="14">
        <v>0</v>
      </c>
      <c r="BS154" s="14">
        <v>0</v>
      </c>
      <c r="BT154" s="14">
        <v>0</v>
      </c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59"/>
      <c r="CG154" s="61"/>
    </row>
    <row r="155" spans="1:85" ht="15" customHeight="1" x14ac:dyDescent="0.2">
      <c r="A155" s="71"/>
      <c r="B155" s="80"/>
      <c r="C155" s="13" t="s">
        <v>133</v>
      </c>
      <c r="D155" s="13" t="s">
        <v>6</v>
      </c>
      <c r="E155" s="14">
        <v>3.9089629055649202</v>
      </c>
      <c r="F155" s="14">
        <v>4.4758032577451301</v>
      </c>
      <c r="G155" s="14">
        <v>4.2624184573362998</v>
      </c>
      <c r="H155" s="14">
        <v>5.4519122009276</v>
      </c>
      <c r="I155" s="14">
        <v>4.1206399653100902</v>
      </c>
      <c r="J155" s="14">
        <v>4.7603052936881198</v>
      </c>
      <c r="K155" s="14">
        <v>4.8025936456671898</v>
      </c>
      <c r="L155" s="14">
        <v>4.2695818342923602</v>
      </c>
      <c r="M155" s="14">
        <v>4.0846432771462204</v>
      </c>
      <c r="N155" s="14">
        <v>4.4252901557520001</v>
      </c>
      <c r="O155" s="14">
        <v>4.3661436750515801</v>
      </c>
      <c r="P155" s="14">
        <v>5.57317065583256</v>
      </c>
      <c r="Q155" s="14">
        <v>5.9521773932103299</v>
      </c>
      <c r="R155" s="14">
        <v>5.3179091885258503</v>
      </c>
      <c r="S155" s="14">
        <v>4.9249799375835899</v>
      </c>
      <c r="T155" s="14">
        <v>5.8440776936481598</v>
      </c>
      <c r="U155" s="14">
        <v>7.1374553516442898</v>
      </c>
      <c r="V155" s="14">
        <v>5.9606780198857603</v>
      </c>
      <c r="W155" s="14">
        <v>5.2904210280252499</v>
      </c>
      <c r="X155" s="14">
        <v>5.0203070604077604</v>
      </c>
      <c r="Y155" s="14">
        <v>4.5363845910215996</v>
      </c>
      <c r="Z155" s="15">
        <v>4.5765510922365404</v>
      </c>
      <c r="AA155" s="14">
        <v>4.8272179752348503</v>
      </c>
      <c r="AB155" s="14">
        <v>5.9090870324146998</v>
      </c>
      <c r="AC155" s="14">
        <v>4.9410104737613301</v>
      </c>
      <c r="AD155" s="14">
        <v>4.6693160498038502</v>
      </c>
      <c r="AE155" s="14">
        <v>4.9521874067442599</v>
      </c>
      <c r="AF155" s="14">
        <v>4.8245464007701298</v>
      </c>
      <c r="AG155" s="14">
        <v>5.5882815955077199</v>
      </c>
      <c r="AH155" s="14">
        <v>4.5532733175720601</v>
      </c>
      <c r="AI155" s="14">
        <v>4.5083832157002899</v>
      </c>
      <c r="AJ155" s="24">
        <v>4.9303474812977299</v>
      </c>
      <c r="AK155" s="24">
        <v>4.3220166682733199</v>
      </c>
      <c r="AL155" s="14">
        <v>4.4154427011800701</v>
      </c>
      <c r="AM155" s="17">
        <v>4.0367257335749098</v>
      </c>
      <c r="AN155" s="51">
        <v>4.8883120780195002</v>
      </c>
      <c r="AO155" s="14">
        <v>3.9412359634119101</v>
      </c>
      <c r="AP155" s="14">
        <v>4.8734006835848902</v>
      </c>
      <c r="AQ155" s="14">
        <v>4.1134347609550304</v>
      </c>
      <c r="AR155" s="14">
        <v>4.2050175558998601</v>
      </c>
      <c r="AS155" s="14">
        <v>0</v>
      </c>
      <c r="AT155" s="14">
        <v>0</v>
      </c>
      <c r="AU155" s="14">
        <v>0</v>
      </c>
      <c r="AV155" s="14">
        <v>0</v>
      </c>
      <c r="AW155" s="14">
        <v>0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0</v>
      </c>
      <c r="BD155" s="14">
        <v>0</v>
      </c>
      <c r="BE155" s="14">
        <v>0</v>
      </c>
      <c r="BF155" s="14">
        <v>0</v>
      </c>
      <c r="BG155" s="14">
        <v>0</v>
      </c>
      <c r="BH155" s="14">
        <v>0</v>
      </c>
      <c r="BI155" s="14">
        <v>0</v>
      </c>
      <c r="BJ155" s="14">
        <v>0</v>
      </c>
      <c r="BK155" s="14">
        <v>0</v>
      </c>
      <c r="BM155" s="4">
        <v>1000</v>
      </c>
      <c r="BO155" s="14">
        <v>0</v>
      </c>
      <c r="BP155" s="14">
        <v>0</v>
      </c>
      <c r="BQ155" s="14">
        <v>0</v>
      </c>
      <c r="BR155" s="14">
        <v>0</v>
      </c>
      <c r="BS155" s="14">
        <v>0</v>
      </c>
      <c r="BT155" s="14">
        <v>0</v>
      </c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59"/>
      <c r="CG155" s="61"/>
    </row>
    <row r="156" spans="1:85" ht="15" customHeight="1" x14ac:dyDescent="0.2">
      <c r="A156" s="71"/>
      <c r="B156" s="80"/>
      <c r="C156" s="13" t="s">
        <v>134</v>
      </c>
      <c r="D156" s="13" t="s">
        <v>6</v>
      </c>
      <c r="E156" s="14">
        <v>0</v>
      </c>
      <c r="F156" s="14">
        <v>5.5434782608695699</v>
      </c>
      <c r="G156" s="14">
        <v>0</v>
      </c>
      <c r="H156" s="14">
        <v>0</v>
      </c>
      <c r="I156" s="14">
        <v>6.4480291085506396</v>
      </c>
      <c r="J156" s="14">
        <v>5.9893999999999998</v>
      </c>
      <c r="K156" s="14">
        <v>6.0256947830326704</v>
      </c>
      <c r="L156" s="14">
        <v>5.6675000000000004</v>
      </c>
      <c r="M156" s="14">
        <v>5.6924999999999999</v>
      </c>
      <c r="N156" s="14">
        <v>5.6715596330275204</v>
      </c>
      <c r="O156" s="14">
        <v>0</v>
      </c>
      <c r="P156" s="14">
        <v>0</v>
      </c>
      <c r="Q156" s="14">
        <v>0</v>
      </c>
      <c r="R156" s="14">
        <v>6.65422222222222</v>
      </c>
      <c r="S156" s="14">
        <v>8.1907142857142894</v>
      </c>
      <c r="T156" s="14">
        <v>8.42</v>
      </c>
      <c r="U156" s="14">
        <v>8.5866666666666696</v>
      </c>
      <c r="V156" s="14">
        <v>6.6515000000000004</v>
      </c>
      <c r="W156" s="14">
        <v>8.1790697674418595</v>
      </c>
      <c r="X156" s="14">
        <v>8.4148148148148092</v>
      </c>
      <c r="Y156" s="14">
        <v>0</v>
      </c>
      <c r="Z156" s="15">
        <v>0</v>
      </c>
      <c r="AA156" s="14">
        <v>8.0305333333333309</v>
      </c>
      <c r="AB156" s="14">
        <v>8.9437499999999996</v>
      </c>
      <c r="AC156" s="14">
        <v>7.7562499999999996</v>
      </c>
      <c r="AD156" s="14">
        <v>9.7550000000000008</v>
      </c>
      <c r="AE156" s="14">
        <v>0</v>
      </c>
      <c r="AF156" s="14">
        <v>8.1685217391304406</v>
      </c>
      <c r="AG156" s="14">
        <v>8.1442352941176495</v>
      </c>
      <c r="AH156" s="14">
        <v>0</v>
      </c>
      <c r="AI156" s="14">
        <v>0</v>
      </c>
      <c r="AJ156" s="14">
        <v>0</v>
      </c>
      <c r="AK156" s="24">
        <v>7.3887499999999999</v>
      </c>
      <c r="AL156" s="14">
        <v>7.4</v>
      </c>
      <c r="AM156" s="14">
        <v>0</v>
      </c>
      <c r="AN156" s="51">
        <v>6.8636153846153798</v>
      </c>
      <c r="AO156" s="14">
        <v>6.72</v>
      </c>
      <c r="AP156" s="14">
        <v>0</v>
      </c>
      <c r="AQ156" s="14">
        <v>0</v>
      </c>
      <c r="AR156" s="14">
        <v>6.0745555555555599</v>
      </c>
      <c r="AS156" s="14">
        <v>0</v>
      </c>
      <c r="AT156" s="14">
        <v>0</v>
      </c>
      <c r="AU156" s="14">
        <v>0</v>
      </c>
      <c r="AV156" s="14">
        <v>0</v>
      </c>
      <c r="AW156" s="14">
        <v>0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14">
        <v>0</v>
      </c>
      <c r="BD156" s="14">
        <v>0</v>
      </c>
      <c r="BE156" s="14">
        <v>0</v>
      </c>
      <c r="BF156" s="14">
        <v>0</v>
      </c>
      <c r="BG156" s="14">
        <v>0</v>
      </c>
      <c r="BH156" s="14">
        <v>0</v>
      </c>
      <c r="BI156" s="14">
        <v>0</v>
      </c>
      <c r="BJ156" s="14">
        <v>0</v>
      </c>
      <c r="BK156" s="14">
        <v>0</v>
      </c>
      <c r="BM156" s="4">
        <v>1000</v>
      </c>
      <c r="BO156" s="14">
        <v>0</v>
      </c>
      <c r="BP156" s="14">
        <v>0</v>
      </c>
      <c r="BQ156" s="14">
        <v>0</v>
      </c>
      <c r="BR156" s="14">
        <v>0</v>
      </c>
      <c r="BS156" s="14">
        <v>0</v>
      </c>
      <c r="BT156" s="14">
        <v>0</v>
      </c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59"/>
      <c r="CG156" s="61"/>
    </row>
    <row r="157" spans="1:85" ht="15" customHeight="1" x14ac:dyDescent="0.2">
      <c r="A157" s="70"/>
      <c r="B157" s="81"/>
      <c r="C157" s="13" t="s">
        <v>135</v>
      </c>
      <c r="D157" s="13" t="s">
        <v>6</v>
      </c>
      <c r="E157" s="14">
        <v>0</v>
      </c>
      <c r="F157" s="14">
        <v>8.8593913173206005</v>
      </c>
      <c r="G157" s="14">
        <v>8.3217864654212494</v>
      </c>
      <c r="H157" s="14">
        <v>8.2523438270995797</v>
      </c>
      <c r="I157" s="14">
        <v>8.6963587624259997</v>
      </c>
      <c r="J157" s="14">
        <v>8.6776</v>
      </c>
      <c r="K157" s="14">
        <v>8.7103825136611999</v>
      </c>
      <c r="L157" s="14">
        <v>7.62789243277048</v>
      </c>
      <c r="M157" s="14">
        <v>8.2798412698412704</v>
      </c>
      <c r="N157" s="14">
        <v>0</v>
      </c>
      <c r="O157" s="14">
        <v>8.2365591397849496</v>
      </c>
      <c r="P157" s="14">
        <v>0</v>
      </c>
      <c r="Q157" s="14">
        <v>8.10543010752688</v>
      </c>
      <c r="R157" s="14">
        <v>10.15</v>
      </c>
      <c r="S157" s="14">
        <v>9.3007692307692302</v>
      </c>
      <c r="T157" s="14">
        <v>0</v>
      </c>
      <c r="U157" s="14">
        <v>0</v>
      </c>
      <c r="V157" s="14">
        <v>10.994652406417099</v>
      </c>
      <c r="W157" s="14">
        <v>0</v>
      </c>
      <c r="X157" s="14">
        <v>9.5906157635468006</v>
      </c>
      <c r="Y157" s="14">
        <v>10.518000000000001</v>
      </c>
      <c r="Z157" s="15">
        <v>0</v>
      </c>
      <c r="AA157" s="14">
        <v>8.9544444444444409</v>
      </c>
      <c r="AB157" s="14">
        <v>12.0965853658537</v>
      </c>
      <c r="AC157" s="14">
        <v>12.9949494949495</v>
      </c>
      <c r="AD157" s="14">
        <v>10.827999999999999</v>
      </c>
      <c r="AE157" s="14">
        <v>14.782</v>
      </c>
      <c r="AF157" s="14">
        <v>0</v>
      </c>
      <c r="AG157" s="14">
        <v>11.0074485596708</v>
      </c>
      <c r="AH157" s="14">
        <v>11.8349206349206</v>
      </c>
      <c r="AI157" s="14">
        <v>11.9735869565217</v>
      </c>
      <c r="AJ157" s="24">
        <v>11.794166666666699</v>
      </c>
      <c r="AK157" s="24">
        <v>9.7736666666666707</v>
      </c>
      <c r="AL157" s="14">
        <v>12.420500000000001</v>
      </c>
      <c r="AM157" s="17">
        <v>10.2455747126437</v>
      </c>
      <c r="AN157" s="51">
        <v>10.3112962962963</v>
      </c>
      <c r="AO157" s="14">
        <v>0</v>
      </c>
      <c r="AP157" s="14">
        <v>11.7172972972973</v>
      </c>
      <c r="AQ157" s="14">
        <v>10.3729761904762</v>
      </c>
      <c r="AR157" s="14">
        <v>11.717916666666699</v>
      </c>
      <c r="AS157" s="14">
        <v>0</v>
      </c>
      <c r="AT157" s="14">
        <v>0</v>
      </c>
      <c r="AU157" s="14">
        <v>0</v>
      </c>
      <c r="AV157" s="14">
        <v>0</v>
      </c>
      <c r="AW157" s="14">
        <v>0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14">
        <v>0</v>
      </c>
      <c r="BE157" s="14">
        <v>0</v>
      </c>
      <c r="BF157" s="14">
        <v>0</v>
      </c>
      <c r="BG157" s="14">
        <v>0</v>
      </c>
      <c r="BH157" s="14">
        <v>0</v>
      </c>
      <c r="BI157" s="14">
        <v>0</v>
      </c>
      <c r="BJ157" s="14">
        <v>0</v>
      </c>
      <c r="BK157" s="14">
        <v>0</v>
      </c>
      <c r="BM157" s="4">
        <v>1000</v>
      </c>
      <c r="BO157" s="14">
        <v>0</v>
      </c>
      <c r="BP157" s="14">
        <v>0</v>
      </c>
      <c r="BQ157" s="14">
        <v>0</v>
      </c>
      <c r="BR157" s="14">
        <v>0</v>
      </c>
      <c r="BS157" s="14">
        <v>0</v>
      </c>
      <c r="BT157" s="14">
        <v>0</v>
      </c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59"/>
      <c r="CG157" s="61"/>
    </row>
    <row r="158" spans="1:85" ht="15" customHeight="1" x14ac:dyDescent="0.2">
      <c r="A158" s="87">
        <v>22</v>
      </c>
      <c r="B158" s="67" t="s">
        <v>176</v>
      </c>
      <c r="C158" s="68" t="s">
        <v>27</v>
      </c>
      <c r="D158" s="13" t="s">
        <v>5</v>
      </c>
      <c r="E158" s="14">
        <v>18.62</v>
      </c>
      <c r="F158" s="14">
        <v>21.5</v>
      </c>
      <c r="G158" s="14">
        <v>22.42</v>
      </c>
      <c r="H158" s="14">
        <v>23.75</v>
      </c>
      <c r="I158" s="14">
        <v>23.76</v>
      </c>
      <c r="J158" s="14">
        <v>23.55</v>
      </c>
      <c r="K158" s="14">
        <v>23.42</v>
      </c>
      <c r="L158" s="14">
        <v>24.27</v>
      </c>
      <c r="M158" s="14">
        <v>26.25</v>
      </c>
      <c r="N158" s="14">
        <v>31.58</v>
      </c>
      <c r="O158" s="14">
        <v>34.99</v>
      </c>
      <c r="P158" s="14">
        <v>34.06</v>
      </c>
      <c r="Q158" s="14">
        <v>34.11</v>
      </c>
      <c r="R158" s="14">
        <v>32.520000000000003</v>
      </c>
      <c r="S158" s="14">
        <v>31.89</v>
      </c>
      <c r="T158" s="14">
        <v>29.95</v>
      </c>
      <c r="U158" s="14">
        <v>26.31</v>
      </c>
      <c r="V158" s="14">
        <v>25.36</v>
      </c>
      <c r="W158" s="14">
        <v>26.07</v>
      </c>
      <c r="X158" s="14">
        <v>25.26</v>
      </c>
      <c r="Y158" s="14">
        <v>25.6</v>
      </c>
      <c r="Z158" s="14">
        <v>27.55</v>
      </c>
      <c r="AA158" s="14">
        <v>27.27</v>
      </c>
      <c r="AB158" s="14">
        <v>26.36</v>
      </c>
      <c r="AC158" s="14">
        <v>25.7</v>
      </c>
      <c r="AD158" s="14">
        <v>25.94</v>
      </c>
      <c r="AE158" s="14">
        <v>25.69</v>
      </c>
      <c r="AF158" s="14">
        <v>23.81</v>
      </c>
      <c r="AG158" s="14">
        <v>23.76</v>
      </c>
      <c r="AH158" s="14">
        <v>23.22</v>
      </c>
      <c r="AI158" s="14">
        <v>21.1</v>
      </c>
      <c r="AJ158" s="14">
        <v>19.579999999999998</v>
      </c>
      <c r="AK158" s="14">
        <v>19.75</v>
      </c>
      <c r="AL158" s="17">
        <v>19.79</v>
      </c>
      <c r="AM158" s="17">
        <v>19.88</v>
      </c>
      <c r="AN158" s="18">
        <v>19.21</v>
      </c>
      <c r="AO158" s="14">
        <v>18.670000000000002</v>
      </c>
      <c r="AP158" s="14">
        <v>18.48</v>
      </c>
      <c r="AQ158" s="14">
        <v>18.62</v>
      </c>
      <c r="AR158" s="14">
        <v>17.52</v>
      </c>
      <c r="AS158" s="15">
        <v>16.690000000000001</v>
      </c>
      <c r="AT158" s="15">
        <v>15.42</v>
      </c>
      <c r="AU158" s="15">
        <v>13.44</v>
      </c>
      <c r="AV158" s="15">
        <v>13.15</v>
      </c>
      <c r="AW158" s="14">
        <v>13.14</v>
      </c>
      <c r="AX158" s="14">
        <v>13.28</v>
      </c>
      <c r="AY158" s="14">
        <v>13.42</v>
      </c>
      <c r="AZ158" s="14">
        <v>15.02</v>
      </c>
      <c r="BA158" s="14">
        <v>15.29</v>
      </c>
      <c r="BB158" s="14">
        <v>17.8</v>
      </c>
      <c r="BC158" s="14">
        <v>19.3</v>
      </c>
      <c r="BD158" s="14">
        <v>19.52</v>
      </c>
      <c r="BE158" s="14">
        <v>18.95</v>
      </c>
      <c r="BF158" s="14">
        <v>20.45</v>
      </c>
      <c r="BG158" s="14">
        <v>23.03</v>
      </c>
      <c r="BH158" s="14">
        <v>22.811630000000001</v>
      </c>
      <c r="BI158" s="14">
        <v>23.58</v>
      </c>
      <c r="BJ158" s="13">
        <v>31.96</v>
      </c>
      <c r="BK158" s="36">
        <f>BN158/BM158</f>
        <v>38.16675</v>
      </c>
      <c r="BL158" s="37">
        <f>BK158/BJ158-1</f>
        <v>0.19420369211514399</v>
      </c>
      <c r="BM158" s="4">
        <v>1000</v>
      </c>
      <c r="BN158">
        <v>38166.75</v>
      </c>
      <c r="BO158" s="42">
        <v>34.54</v>
      </c>
      <c r="BP158" s="14">
        <v>32.92</v>
      </c>
      <c r="BQ158" s="14">
        <v>30.67</v>
      </c>
      <c r="BR158" s="14">
        <v>27.77</v>
      </c>
      <c r="BS158" s="13">
        <v>25.19</v>
      </c>
      <c r="BT158" s="13">
        <v>23.6</v>
      </c>
      <c r="BU158" s="13">
        <v>23.33</v>
      </c>
      <c r="BV158" s="13">
        <v>23.11</v>
      </c>
      <c r="BW158" s="13">
        <v>23.34</v>
      </c>
      <c r="BX158" s="13">
        <v>22.89</v>
      </c>
      <c r="BY158" s="13">
        <v>22.1</v>
      </c>
      <c r="BZ158" s="13">
        <v>20.8</v>
      </c>
      <c r="CA158" s="13">
        <v>20.22</v>
      </c>
      <c r="CB158" s="13">
        <v>19.43</v>
      </c>
      <c r="CC158" s="13">
        <v>18.670000000000002</v>
      </c>
      <c r="CD158" s="13">
        <v>17.059999999999999</v>
      </c>
      <c r="CE158" s="13">
        <v>14.67</v>
      </c>
      <c r="CF158" s="59">
        <v>13.01</v>
      </c>
      <c r="CG158" s="61">
        <f>90000/7.0965/1000</f>
        <v>12.682308180088775</v>
      </c>
    </row>
    <row r="159" spans="1:85" ht="15" customHeight="1" x14ac:dyDescent="0.2">
      <c r="A159" s="87"/>
      <c r="B159" s="67"/>
      <c r="C159" s="68"/>
      <c r="D159" s="13" t="s">
        <v>6</v>
      </c>
      <c r="E159" s="14">
        <v>14.9722726094843</v>
      </c>
      <c r="F159" s="14">
        <v>13.8066355685131</v>
      </c>
      <c r="G159" s="14">
        <v>15.2376322841885</v>
      </c>
      <c r="H159" s="14">
        <v>17.476849016281498</v>
      </c>
      <c r="I159" s="14">
        <v>19.708131362890001</v>
      </c>
      <c r="J159" s="14">
        <v>20.730728354336001</v>
      </c>
      <c r="K159" s="14">
        <v>20.999937177102701</v>
      </c>
      <c r="L159" s="14">
        <v>21.8549563065502</v>
      </c>
      <c r="M159" s="14">
        <v>22.362109713790101</v>
      </c>
      <c r="N159" s="14">
        <v>23.6486340977069</v>
      </c>
      <c r="O159" s="14">
        <v>28.466996106618701</v>
      </c>
      <c r="P159" s="14">
        <v>30.7591223525827</v>
      </c>
      <c r="Q159" s="14">
        <v>28.7234343195266</v>
      </c>
      <c r="R159" s="14">
        <v>27.7295945017182</v>
      </c>
      <c r="S159" s="14">
        <v>28.763233836857999</v>
      </c>
      <c r="T159" s="14">
        <v>27.530489036452899</v>
      </c>
      <c r="U159" s="14">
        <v>25.670115835241798</v>
      </c>
      <c r="V159" s="14">
        <v>25.187245781047199</v>
      </c>
      <c r="W159" s="14">
        <v>25.2700200561572</v>
      </c>
      <c r="X159" s="14">
        <v>24.126879685798102</v>
      </c>
      <c r="Y159" s="14">
        <v>24.084317714285699</v>
      </c>
      <c r="Z159" s="14">
        <v>23.682761519806</v>
      </c>
      <c r="AA159" s="14">
        <v>24.700062650602401</v>
      </c>
      <c r="AB159" s="14">
        <v>23.426730375426601</v>
      </c>
      <c r="AC159" s="14">
        <v>24.708082474226799</v>
      </c>
      <c r="AD159" s="14">
        <v>24.0902827429314</v>
      </c>
      <c r="AE159" s="14">
        <v>24.448193939393899</v>
      </c>
      <c r="AF159" s="14">
        <v>23.010183195055401</v>
      </c>
      <c r="AG159" s="14">
        <v>20.629625885978399</v>
      </c>
      <c r="AH159" s="14">
        <v>21.410598004792998</v>
      </c>
      <c r="AI159" s="14">
        <v>16.711552808270302</v>
      </c>
      <c r="AJ159" s="14">
        <v>17.816253422952499</v>
      </c>
      <c r="AK159" s="14">
        <v>19.935732964159399</v>
      </c>
      <c r="AL159" s="23">
        <v>19.743592255656601</v>
      </c>
      <c r="AM159" s="17">
        <v>19.664465027147902</v>
      </c>
      <c r="AN159" s="23">
        <v>17.850811292189899</v>
      </c>
      <c r="AO159" s="14">
        <v>17.546221813161502</v>
      </c>
      <c r="AP159" s="14">
        <v>16.955786856127901</v>
      </c>
      <c r="AQ159" s="14">
        <v>16.2584251530328</v>
      </c>
      <c r="AR159" s="14">
        <v>16.303970316114999</v>
      </c>
      <c r="AS159" s="15">
        <v>13.986954166359601</v>
      </c>
      <c r="AT159" s="15">
        <v>14.304021090008099</v>
      </c>
      <c r="AU159" s="15">
        <v>14.649188933446201</v>
      </c>
      <c r="AV159" s="15">
        <v>13.3055837913018</v>
      </c>
      <c r="AW159" s="15">
        <v>12.0452860560462</v>
      </c>
      <c r="AX159" s="15">
        <v>13.3574954032814</v>
      </c>
      <c r="AY159" s="14">
        <v>13.079049321224399</v>
      </c>
      <c r="AZ159" s="14">
        <v>12.6676755839922</v>
      </c>
      <c r="BA159" s="14">
        <v>12.2648252812695</v>
      </c>
      <c r="BB159" s="14">
        <v>13.612121889752499</v>
      </c>
      <c r="BC159" s="14">
        <v>15.815253864284401</v>
      </c>
      <c r="BD159" s="14">
        <v>17.3405161497916</v>
      </c>
      <c r="BE159" s="14">
        <v>15.5218989284791</v>
      </c>
      <c r="BF159" s="15">
        <v>17.75</v>
      </c>
      <c r="BG159" s="14">
        <v>0</v>
      </c>
      <c r="BH159" s="14">
        <v>0</v>
      </c>
      <c r="BI159" s="14">
        <v>0</v>
      </c>
      <c r="BJ159" s="14">
        <v>0</v>
      </c>
      <c r="BK159" s="14">
        <v>0</v>
      </c>
      <c r="BM159" s="4">
        <v>1000</v>
      </c>
      <c r="BO159" s="14">
        <v>0</v>
      </c>
      <c r="BP159" s="14">
        <v>0</v>
      </c>
      <c r="BQ159" s="14">
        <v>0</v>
      </c>
      <c r="BR159" s="14">
        <v>0</v>
      </c>
      <c r="BS159" s="14">
        <v>0</v>
      </c>
      <c r="BT159" s="14">
        <v>0</v>
      </c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59"/>
      <c r="CG159" s="61"/>
    </row>
    <row r="160" spans="1:85" ht="15" customHeight="1" x14ac:dyDescent="0.2">
      <c r="A160" s="87"/>
      <c r="B160" s="67" t="s">
        <v>182</v>
      </c>
      <c r="C160" s="13" t="s">
        <v>136</v>
      </c>
      <c r="D160" s="13" t="s">
        <v>6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6.7</v>
      </c>
      <c r="P160" s="14">
        <v>0</v>
      </c>
      <c r="Q160" s="14">
        <v>7.6540755467196799</v>
      </c>
      <c r="R160" s="14">
        <v>15.894209354120299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7.1139999999999999</v>
      </c>
      <c r="Z160" s="14">
        <v>0</v>
      </c>
      <c r="AA160" s="14">
        <v>0</v>
      </c>
      <c r="AB160" s="14">
        <v>0</v>
      </c>
      <c r="AC160" s="14">
        <v>15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4.8043333333333296</v>
      </c>
      <c r="AK160" s="14">
        <v>0</v>
      </c>
      <c r="AL160" s="14">
        <v>0</v>
      </c>
      <c r="AM160" s="14">
        <v>0</v>
      </c>
      <c r="AN160" s="14">
        <v>0</v>
      </c>
      <c r="AO160" s="14">
        <v>5.2030000000000003</v>
      </c>
      <c r="AP160" s="14">
        <v>0</v>
      </c>
      <c r="AQ160" s="14">
        <v>0</v>
      </c>
      <c r="AR160" s="14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4">
        <v>0</v>
      </c>
      <c r="AZ160" s="14">
        <v>0</v>
      </c>
      <c r="BA160" s="14">
        <v>0</v>
      </c>
      <c r="BB160" s="14">
        <v>0</v>
      </c>
      <c r="BC160" s="14">
        <v>0</v>
      </c>
      <c r="BD160" s="14">
        <v>0</v>
      </c>
      <c r="BE160" s="14">
        <v>0</v>
      </c>
      <c r="BF160" s="52">
        <v>0</v>
      </c>
      <c r="BG160" s="14">
        <v>0</v>
      </c>
      <c r="BH160" s="14">
        <v>0</v>
      </c>
      <c r="BI160" s="14">
        <v>0</v>
      </c>
      <c r="BJ160" s="14">
        <v>0</v>
      </c>
      <c r="BK160" s="14">
        <v>0</v>
      </c>
      <c r="BM160" s="4">
        <v>1000</v>
      </c>
      <c r="BO160" s="14">
        <v>0</v>
      </c>
      <c r="BP160" s="14">
        <v>0</v>
      </c>
      <c r="BQ160" s="14">
        <v>0</v>
      </c>
      <c r="BR160" s="14">
        <v>0</v>
      </c>
      <c r="BS160" s="14">
        <v>0</v>
      </c>
      <c r="BT160" s="14">
        <v>0</v>
      </c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59"/>
      <c r="CG160" s="61"/>
    </row>
    <row r="161" spans="1:85" ht="15" customHeight="1" x14ac:dyDescent="0.2">
      <c r="A161" s="87"/>
      <c r="B161" s="67"/>
      <c r="C161" s="13" t="s">
        <v>103</v>
      </c>
      <c r="D161" s="13" t="s">
        <v>6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9.7899999999999991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10.698412698412699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11.3888888888889</v>
      </c>
      <c r="AR161" s="14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4">
        <v>0</v>
      </c>
      <c r="AZ161" s="14">
        <v>0</v>
      </c>
      <c r="BA161" s="14">
        <v>0</v>
      </c>
      <c r="BB161" s="14">
        <v>0</v>
      </c>
      <c r="BC161" s="14">
        <v>0</v>
      </c>
      <c r="BD161" s="14">
        <v>0</v>
      </c>
      <c r="BE161" s="14">
        <v>0</v>
      </c>
      <c r="BF161" s="52">
        <v>0</v>
      </c>
      <c r="BG161" s="14">
        <v>0</v>
      </c>
      <c r="BH161" s="14">
        <v>0</v>
      </c>
      <c r="BI161" s="14">
        <v>0</v>
      </c>
      <c r="BJ161" s="14">
        <v>0</v>
      </c>
      <c r="BK161" s="14">
        <v>0</v>
      </c>
      <c r="BM161" s="4">
        <v>1000</v>
      </c>
      <c r="BO161" s="14">
        <v>0</v>
      </c>
      <c r="BP161" s="14">
        <v>0</v>
      </c>
      <c r="BQ161" s="14">
        <v>0</v>
      </c>
      <c r="BR161" s="14">
        <v>0</v>
      </c>
      <c r="BS161" s="14">
        <v>0</v>
      </c>
      <c r="BT161" s="14">
        <v>0</v>
      </c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59"/>
      <c r="CG161" s="61"/>
    </row>
    <row r="162" spans="1:85" ht="15" customHeight="1" x14ac:dyDescent="0.2">
      <c r="A162" s="87"/>
      <c r="B162" s="67"/>
      <c r="C162" s="13" t="s">
        <v>137</v>
      </c>
      <c r="D162" s="13" t="s">
        <v>6</v>
      </c>
      <c r="E162" s="14">
        <v>6.55</v>
      </c>
      <c r="F162" s="14">
        <v>4.57184466019417</v>
      </c>
      <c r="G162" s="14">
        <v>0</v>
      </c>
      <c r="H162" s="14">
        <v>0</v>
      </c>
      <c r="I162" s="14">
        <v>6.5419999999999998</v>
      </c>
      <c r="J162" s="14">
        <v>6.7404651162790703</v>
      </c>
      <c r="K162" s="14">
        <v>0</v>
      </c>
      <c r="L162" s="14">
        <v>7.1226415094339597</v>
      </c>
      <c r="M162" s="14">
        <v>0</v>
      </c>
      <c r="N162" s="14">
        <v>0</v>
      </c>
      <c r="O162" s="14">
        <v>0</v>
      </c>
      <c r="P162" s="14">
        <v>8.3329439252336392</v>
      </c>
      <c r="Q162" s="14">
        <v>0</v>
      </c>
      <c r="R162" s="14">
        <v>0</v>
      </c>
      <c r="S162" s="14">
        <v>0</v>
      </c>
      <c r="T162" s="14">
        <v>7.1837971893083497</v>
      </c>
      <c r="U162" s="14">
        <v>8.8796052631579006</v>
      </c>
      <c r="V162" s="14">
        <v>0</v>
      </c>
      <c r="W162" s="14">
        <v>8.9085743801652892</v>
      </c>
      <c r="X162" s="14">
        <v>0</v>
      </c>
      <c r="Y162" s="14">
        <v>5.3713527851458904</v>
      </c>
      <c r="Z162" s="14">
        <v>4.9650073080560597</v>
      </c>
      <c r="AA162" s="14">
        <v>0</v>
      </c>
      <c r="AB162" s="14">
        <v>6.7922327846046802</v>
      </c>
      <c r="AC162" s="14">
        <v>8.9183437427712207</v>
      </c>
      <c r="AD162" s="14">
        <v>9.3324400375184204</v>
      </c>
      <c r="AE162" s="14">
        <v>4.4703749999999998</v>
      </c>
      <c r="AF162" s="14">
        <v>6.6993379919087896</v>
      </c>
      <c r="AG162" s="14">
        <v>6.1157381615598903</v>
      </c>
      <c r="AH162" s="14">
        <v>0</v>
      </c>
      <c r="AI162" s="14">
        <v>6.0795575469056304</v>
      </c>
      <c r="AJ162" s="14">
        <v>4.1603346513093804</v>
      </c>
      <c r="AK162" s="14">
        <v>12.4924341247065</v>
      </c>
      <c r="AL162" s="23">
        <v>15.4367693942614</v>
      </c>
      <c r="AM162" s="23">
        <v>6.6802120141342796</v>
      </c>
      <c r="AN162" s="23">
        <v>8.5800749063670398</v>
      </c>
      <c r="AO162" s="14">
        <v>9.6970784213224004</v>
      </c>
      <c r="AP162" s="14">
        <v>0</v>
      </c>
      <c r="AQ162" s="14">
        <v>6.0871181102362204</v>
      </c>
      <c r="AR162" s="14">
        <v>3.5249999999999999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4">
        <v>0</v>
      </c>
      <c r="AZ162" s="14">
        <v>0</v>
      </c>
      <c r="BA162" s="14">
        <v>0</v>
      </c>
      <c r="BB162" s="14">
        <v>0</v>
      </c>
      <c r="BC162" s="14">
        <v>0</v>
      </c>
      <c r="BD162" s="14">
        <v>0</v>
      </c>
      <c r="BE162" s="14">
        <v>0</v>
      </c>
      <c r="BF162" s="14">
        <v>0</v>
      </c>
      <c r="BG162" s="14">
        <v>0</v>
      </c>
      <c r="BH162" s="14">
        <v>0</v>
      </c>
      <c r="BI162" s="14">
        <v>0</v>
      </c>
      <c r="BJ162" s="14">
        <v>0</v>
      </c>
      <c r="BK162" s="14">
        <v>0</v>
      </c>
      <c r="BM162" s="4">
        <v>1000</v>
      </c>
      <c r="BO162" s="14">
        <v>0</v>
      </c>
      <c r="BP162" s="14">
        <v>0</v>
      </c>
      <c r="BQ162" s="14">
        <v>0</v>
      </c>
      <c r="BR162" s="14">
        <v>0</v>
      </c>
      <c r="BS162" s="14">
        <v>0</v>
      </c>
      <c r="BT162" s="14">
        <v>0</v>
      </c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59"/>
      <c r="CG162" s="61"/>
    </row>
    <row r="163" spans="1:85" ht="15" customHeight="1" x14ac:dyDescent="0.2">
      <c r="A163" s="87"/>
      <c r="B163" s="67"/>
      <c r="C163" s="13" t="s">
        <v>104</v>
      </c>
      <c r="D163" s="13" t="s">
        <v>6</v>
      </c>
      <c r="E163" s="14">
        <v>2.2310954446854701</v>
      </c>
      <c r="F163" s="14">
        <v>1.62520012876918</v>
      </c>
      <c r="G163" s="14">
        <v>1.7938408021280901</v>
      </c>
      <c r="H163" s="14">
        <v>2.2061284083363102</v>
      </c>
      <c r="I163" s="14">
        <v>2.50898755750835</v>
      </c>
      <c r="J163" s="14">
        <v>2.54438705328268</v>
      </c>
      <c r="K163" s="14">
        <v>2.5310883859419002</v>
      </c>
      <c r="L163" s="14">
        <v>2.21916307602425</v>
      </c>
      <c r="M163" s="14">
        <v>2.2178853914447099</v>
      </c>
      <c r="N163" s="14">
        <v>1.6295572268154199</v>
      </c>
      <c r="O163" s="14">
        <v>3.2044636356789602</v>
      </c>
      <c r="P163" s="14">
        <v>2.8015929492410598</v>
      </c>
      <c r="Q163" s="14">
        <v>3.0089865835444698</v>
      </c>
      <c r="R163" s="14">
        <v>2.4923228397460799</v>
      </c>
      <c r="S163" s="14">
        <v>2.67370620319867</v>
      </c>
      <c r="T163" s="14">
        <v>2.7699477958236698</v>
      </c>
      <c r="U163" s="14">
        <v>2.5707045766304999</v>
      </c>
      <c r="V163" s="14">
        <v>2.6515716913385101</v>
      </c>
      <c r="W163" s="14">
        <v>2.7954192726968601</v>
      </c>
      <c r="X163" s="14">
        <v>2.4967430441898499</v>
      </c>
      <c r="Y163" s="14">
        <v>4.5586870551015002</v>
      </c>
      <c r="Z163" s="14">
        <v>3.2507414885469599</v>
      </c>
      <c r="AA163" s="14">
        <v>2.5700446501872301</v>
      </c>
      <c r="AB163" s="14">
        <v>2.46167802541905</v>
      </c>
      <c r="AC163" s="14">
        <v>2.8573435775059401</v>
      </c>
      <c r="AD163" s="14">
        <v>3.4289506558400999</v>
      </c>
      <c r="AE163" s="14">
        <v>3.0315246062250401</v>
      </c>
      <c r="AF163" s="14">
        <v>3.1273470877562501</v>
      </c>
      <c r="AG163" s="14">
        <v>3.0872730454565298</v>
      </c>
      <c r="AH163" s="14">
        <v>3.74036596187387</v>
      </c>
      <c r="AI163" s="14">
        <v>2.7639154411764699</v>
      </c>
      <c r="AJ163" s="14">
        <v>2.6720646096500298</v>
      </c>
      <c r="AK163" s="14">
        <v>3.1291751375674299</v>
      </c>
      <c r="AL163" s="23">
        <v>3.2970846981750102</v>
      </c>
      <c r="AM163" s="23">
        <v>3.3021366806136698</v>
      </c>
      <c r="AN163" s="23">
        <v>3.1046126467464599</v>
      </c>
      <c r="AO163" s="14">
        <v>3.2957140658344102</v>
      </c>
      <c r="AP163" s="14">
        <v>3.3490445859872602</v>
      </c>
      <c r="AQ163" s="14">
        <v>2.5859865698975799</v>
      </c>
      <c r="AR163" s="14">
        <v>3.1445224251325201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4">
        <v>0</v>
      </c>
      <c r="AZ163" s="14">
        <v>0</v>
      </c>
      <c r="BA163" s="14">
        <v>0</v>
      </c>
      <c r="BB163" s="14">
        <v>0</v>
      </c>
      <c r="BC163" s="14">
        <v>0</v>
      </c>
      <c r="BD163" s="14">
        <v>0</v>
      </c>
      <c r="BE163" s="14">
        <v>0</v>
      </c>
      <c r="BF163" s="14">
        <v>0</v>
      </c>
      <c r="BG163" s="14">
        <v>0</v>
      </c>
      <c r="BH163" s="14">
        <v>0</v>
      </c>
      <c r="BI163" s="14">
        <v>0</v>
      </c>
      <c r="BJ163" s="14">
        <v>0</v>
      </c>
      <c r="BK163" s="14">
        <v>0</v>
      </c>
      <c r="BM163" s="4">
        <v>1000</v>
      </c>
      <c r="BO163" s="14">
        <v>0</v>
      </c>
      <c r="BP163" s="14">
        <v>0</v>
      </c>
      <c r="BQ163" s="14">
        <v>0</v>
      </c>
      <c r="BR163" s="14">
        <v>0</v>
      </c>
      <c r="BS163" s="14">
        <v>0</v>
      </c>
      <c r="BT163" s="14">
        <v>0</v>
      </c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59"/>
      <c r="CG163" s="61"/>
    </row>
    <row r="164" spans="1:85" ht="15" customHeight="1" x14ac:dyDescent="0.2">
      <c r="A164" s="87"/>
      <c r="B164" s="67"/>
      <c r="C164" s="13" t="s">
        <v>138</v>
      </c>
      <c r="D164" s="13" t="s">
        <v>6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8.8509708737864106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14">
        <v>1.6226</v>
      </c>
      <c r="AL164" s="23">
        <v>6.02</v>
      </c>
      <c r="AM164" s="23">
        <v>5.1847619047619</v>
      </c>
      <c r="AN164" s="23">
        <v>4.9663636363636403</v>
      </c>
      <c r="AO164" s="14">
        <v>8.61987951807229</v>
      </c>
      <c r="AP164" s="14">
        <v>0</v>
      </c>
      <c r="AQ164" s="14">
        <v>6.0895123580494301</v>
      </c>
      <c r="AR164" s="14">
        <v>0</v>
      </c>
      <c r="AS164" s="15">
        <v>17.3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4">
        <v>0</v>
      </c>
      <c r="AZ164" s="14">
        <v>0</v>
      </c>
      <c r="BA164" s="14">
        <v>0</v>
      </c>
      <c r="BB164" s="14">
        <v>0</v>
      </c>
      <c r="BC164" s="14">
        <v>0</v>
      </c>
      <c r="BD164" s="14">
        <v>0</v>
      </c>
      <c r="BE164" s="14">
        <v>0</v>
      </c>
      <c r="BF164" s="14">
        <v>0</v>
      </c>
      <c r="BG164" s="14">
        <v>0</v>
      </c>
      <c r="BH164" s="14">
        <v>0</v>
      </c>
      <c r="BI164" s="14">
        <v>0</v>
      </c>
      <c r="BJ164" s="14">
        <v>0</v>
      </c>
      <c r="BK164" s="14">
        <v>0</v>
      </c>
      <c r="BM164" s="4">
        <v>1000</v>
      </c>
      <c r="BO164" s="14">
        <v>0</v>
      </c>
      <c r="BP164" s="14">
        <v>0</v>
      </c>
      <c r="BQ164" s="14">
        <v>0</v>
      </c>
      <c r="BR164" s="14">
        <v>0</v>
      </c>
      <c r="BS164" s="14">
        <v>0</v>
      </c>
      <c r="BT164" s="14">
        <v>0</v>
      </c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59"/>
      <c r="CG164" s="61"/>
    </row>
    <row r="165" spans="1:85" ht="15" customHeight="1" x14ac:dyDescent="0.2">
      <c r="A165" s="87"/>
      <c r="B165" s="67"/>
      <c r="C165" s="13" t="s">
        <v>60</v>
      </c>
      <c r="D165" s="13" t="s">
        <v>6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9.2069789227166297</v>
      </c>
      <c r="K165" s="14">
        <v>0</v>
      </c>
      <c r="L165" s="14">
        <v>0</v>
      </c>
      <c r="M165" s="14">
        <v>0</v>
      </c>
      <c r="N165" s="14">
        <v>6.3636363636363598</v>
      </c>
      <c r="O165" s="14">
        <v>0</v>
      </c>
      <c r="P165" s="14">
        <v>0</v>
      </c>
      <c r="Q165" s="14">
        <v>9.1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6.4394444444444403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8.7715834301200193</v>
      </c>
      <c r="AG165" s="14">
        <v>0</v>
      </c>
      <c r="AH165" s="14">
        <v>0</v>
      </c>
      <c r="AI165" s="14">
        <v>0</v>
      </c>
      <c r="AJ165" s="14">
        <v>8.5165056360708498</v>
      </c>
      <c r="AK165" s="14">
        <v>0</v>
      </c>
      <c r="AL165" s="14">
        <v>0</v>
      </c>
      <c r="AM165" s="14">
        <v>0</v>
      </c>
      <c r="AN165" s="23">
        <v>5.3909090909090898</v>
      </c>
      <c r="AO165" s="14">
        <v>0</v>
      </c>
      <c r="AP165" s="14">
        <v>0</v>
      </c>
      <c r="AQ165" s="14">
        <v>0</v>
      </c>
      <c r="AR165" s="14">
        <v>4.9974514563106798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4">
        <v>0</v>
      </c>
      <c r="AZ165" s="14">
        <v>0</v>
      </c>
      <c r="BA165" s="14">
        <v>0</v>
      </c>
      <c r="BB165" s="14">
        <v>0</v>
      </c>
      <c r="BC165" s="14">
        <v>0</v>
      </c>
      <c r="BD165" s="14">
        <v>0</v>
      </c>
      <c r="BE165" s="14">
        <v>0</v>
      </c>
      <c r="BF165" s="14">
        <v>0</v>
      </c>
      <c r="BG165" s="14">
        <v>0</v>
      </c>
      <c r="BH165" s="14">
        <v>0</v>
      </c>
      <c r="BI165" s="14">
        <v>0</v>
      </c>
      <c r="BJ165" s="14">
        <v>0</v>
      </c>
      <c r="BK165" s="14">
        <v>0</v>
      </c>
      <c r="BM165" s="4">
        <v>1000</v>
      </c>
      <c r="BO165" s="14">
        <v>0</v>
      </c>
      <c r="BP165" s="14">
        <v>0</v>
      </c>
      <c r="BQ165" s="14">
        <v>0</v>
      </c>
      <c r="BR165" s="14">
        <v>0</v>
      </c>
      <c r="BS165" s="14">
        <v>0</v>
      </c>
      <c r="BT165" s="14">
        <v>0</v>
      </c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59"/>
      <c r="CG165" s="61"/>
    </row>
    <row r="166" spans="1:85" ht="15" customHeight="1" x14ac:dyDescent="0.2">
      <c r="A166" s="87"/>
      <c r="B166" s="67"/>
      <c r="C166" s="13" t="s">
        <v>139</v>
      </c>
      <c r="D166" s="13" t="s">
        <v>6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10.9556907037359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  <c r="AN166" s="14">
        <v>0</v>
      </c>
      <c r="AO166" s="14">
        <v>0</v>
      </c>
      <c r="AP166" s="14">
        <v>0</v>
      </c>
      <c r="AQ166" s="14">
        <v>0</v>
      </c>
      <c r="AR166" s="14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4">
        <v>0</v>
      </c>
      <c r="AZ166" s="14">
        <v>0</v>
      </c>
      <c r="BA166" s="14">
        <v>0</v>
      </c>
      <c r="BB166" s="14">
        <v>0</v>
      </c>
      <c r="BC166" s="14">
        <v>0</v>
      </c>
      <c r="BD166" s="14">
        <v>0</v>
      </c>
      <c r="BE166" s="14">
        <v>0</v>
      </c>
      <c r="BF166" s="14">
        <v>0</v>
      </c>
      <c r="BG166" s="14">
        <v>0</v>
      </c>
      <c r="BH166" s="14">
        <v>0</v>
      </c>
      <c r="BI166" s="14">
        <v>0</v>
      </c>
      <c r="BJ166" s="14">
        <v>0</v>
      </c>
      <c r="BK166" s="14">
        <v>0</v>
      </c>
      <c r="BM166" s="4">
        <v>1000</v>
      </c>
      <c r="BO166" s="14">
        <v>0</v>
      </c>
      <c r="BP166" s="14">
        <v>0</v>
      </c>
      <c r="BQ166" s="14">
        <v>0</v>
      </c>
      <c r="BR166" s="14">
        <v>0</v>
      </c>
      <c r="BS166" s="14">
        <v>0</v>
      </c>
      <c r="BT166" s="14">
        <v>0</v>
      </c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59"/>
      <c r="CG166" s="61"/>
    </row>
    <row r="167" spans="1:85" ht="15" customHeight="1" x14ac:dyDescent="0.2">
      <c r="A167" s="87"/>
      <c r="B167" s="67"/>
      <c r="C167" s="13" t="s">
        <v>140</v>
      </c>
      <c r="D167" s="13" t="s">
        <v>6</v>
      </c>
      <c r="E167" s="14">
        <v>0</v>
      </c>
      <c r="F167" s="14">
        <v>6.3397959183673498</v>
      </c>
      <c r="G167" s="14">
        <v>0</v>
      </c>
      <c r="H167" s="14">
        <v>0</v>
      </c>
      <c r="I167" s="14">
        <v>8.8201124297314202</v>
      </c>
      <c r="J167" s="14">
        <v>8.9099537904333701</v>
      </c>
      <c r="K167" s="14">
        <v>3.1021999999999998</v>
      </c>
      <c r="L167" s="14">
        <v>0</v>
      </c>
      <c r="M167" s="14">
        <v>2.7146666666666701</v>
      </c>
      <c r="N167" s="14">
        <v>4.5224781927980304</v>
      </c>
      <c r="O167" s="14">
        <v>0</v>
      </c>
      <c r="P167" s="14">
        <v>0</v>
      </c>
      <c r="Q167" s="14">
        <v>0</v>
      </c>
      <c r="R167" s="14">
        <v>0</v>
      </c>
      <c r="S167" s="14">
        <v>3.7238095238095199</v>
      </c>
      <c r="T167" s="14">
        <v>7.5</v>
      </c>
      <c r="U167" s="14">
        <v>3.6</v>
      </c>
      <c r="V167" s="14">
        <v>0</v>
      </c>
      <c r="W167" s="14">
        <v>0</v>
      </c>
      <c r="X167" s="14">
        <v>4.4346078431372504</v>
      </c>
      <c r="Y167" s="14">
        <v>4.5574937343358402</v>
      </c>
      <c r="Z167" s="14">
        <v>6.7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4.4429999999999996</v>
      </c>
      <c r="AI167" s="14">
        <v>0</v>
      </c>
      <c r="AJ167" s="14">
        <v>0</v>
      </c>
      <c r="AK167" s="14">
        <v>0</v>
      </c>
      <c r="AL167" s="23">
        <v>11.9766666666667</v>
      </c>
      <c r="AM167" s="23">
        <v>7</v>
      </c>
      <c r="AN167" s="23">
        <v>6.06965174129353</v>
      </c>
      <c r="AO167" s="14">
        <v>3.7897500000000002</v>
      </c>
      <c r="AP167" s="14">
        <v>0</v>
      </c>
      <c r="AQ167" s="14">
        <v>5.9142857142857101</v>
      </c>
      <c r="AR167" s="14">
        <v>7.4435714285714303</v>
      </c>
      <c r="AS167" s="15">
        <v>4.6849999999999996</v>
      </c>
      <c r="AT167" s="15">
        <v>0</v>
      </c>
      <c r="AU167" s="15">
        <v>6.2</v>
      </c>
      <c r="AV167" s="15">
        <v>6</v>
      </c>
      <c r="AW167" s="15">
        <v>0</v>
      </c>
      <c r="AX167" s="15">
        <v>5</v>
      </c>
      <c r="AY167" s="14">
        <v>0</v>
      </c>
      <c r="AZ167" s="14">
        <v>3.8</v>
      </c>
      <c r="BA167" s="14">
        <v>0</v>
      </c>
      <c r="BB167" s="14">
        <v>0</v>
      </c>
      <c r="BC167" s="14">
        <v>0</v>
      </c>
      <c r="BD167" s="14">
        <v>3.25</v>
      </c>
      <c r="BE167" s="14">
        <v>0</v>
      </c>
      <c r="BF167" s="14">
        <v>0</v>
      </c>
      <c r="BG167" s="14">
        <v>0</v>
      </c>
      <c r="BH167" s="14">
        <v>0</v>
      </c>
      <c r="BI167" s="14">
        <v>0</v>
      </c>
      <c r="BJ167" s="14">
        <v>0</v>
      </c>
      <c r="BK167" s="14">
        <v>0</v>
      </c>
      <c r="BM167" s="4">
        <v>1000</v>
      </c>
      <c r="BO167" s="14">
        <v>0</v>
      </c>
      <c r="BP167" s="14">
        <v>0</v>
      </c>
      <c r="BQ167" s="14">
        <v>0</v>
      </c>
      <c r="BR167" s="14">
        <v>0</v>
      </c>
      <c r="BS167" s="14">
        <v>0</v>
      </c>
      <c r="BT167" s="14">
        <v>0</v>
      </c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59"/>
      <c r="CG167" s="61"/>
    </row>
    <row r="168" spans="1:85" ht="15" customHeight="1" x14ac:dyDescent="0.2">
      <c r="A168" s="87"/>
      <c r="B168" s="67"/>
      <c r="C168" s="13" t="s">
        <v>141</v>
      </c>
      <c r="D168" s="13" t="s">
        <v>6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6.4479461756373899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11.1094790777114</v>
      </c>
      <c r="X168" s="14">
        <v>10.878069080316299</v>
      </c>
      <c r="Y168" s="14">
        <v>0</v>
      </c>
      <c r="Z168" s="14">
        <v>0</v>
      </c>
      <c r="AA168" s="14">
        <v>12.46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6.1957070707070701</v>
      </c>
      <c r="AH168" s="14">
        <v>0</v>
      </c>
      <c r="AI168" s="14">
        <v>3.0777777777777802</v>
      </c>
      <c r="AJ168" s="14">
        <v>0</v>
      </c>
      <c r="AK168" s="14">
        <v>9.4888888888888907</v>
      </c>
      <c r="AL168" s="14">
        <v>0</v>
      </c>
      <c r="AM168" s="14">
        <v>0</v>
      </c>
      <c r="AN168" s="23">
        <v>9.8610027855153195</v>
      </c>
      <c r="AO168" s="14">
        <v>0</v>
      </c>
      <c r="AP168" s="14">
        <v>0</v>
      </c>
      <c r="AQ168" s="14">
        <v>12.3088333333333</v>
      </c>
      <c r="AR168" s="14">
        <v>0</v>
      </c>
      <c r="AS168" s="15">
        <v>0</v>
      </c>
      <c r="AT168" s="15">
        <v>0</v>
      </c>
      <c r="AU168" s="15">
        <v>0</v>
      </c>
      <c r="AV168" s="15">
        <v>5.01372556666667</v>
      </c>
      <c r="AW168" s="15">
        <v>0</v>
      </c>
      <c r="AX168" s="15">
        <v>0</v>
      </c>
      <c r="AY168" s="14">
        <v>16.585100000000001</v>
      </c>
      <c r="AZ168" s="14">
        <v>0</v>
      </c>
      <c r="BA168" s="14">
        <v>0</v>
      </c>
      <c r="BB168" s="14">
        <v>0</v>
      </c>
      <c r="BC168" s="14">
        <v>0</v>
      </c>
      <c r="BD168" s="14">
        <v>0</v>
      </c>
      <c r="BE168" s="14">
        <v>5.2340449397142903</v>
      </c>
      <c r="BF168" s="14">
        <v>0</v>
      </c>
      <c r="BG168" s="14">
        <v>0</v>
      </c>
      <c r="BH168" s="14">
        <v>0</v>
      </c>
      <c r="BI168" s="14">
        <v>0</v>
      </c>
      <c r="BJ168" s="14">
        <v>0</v>
      </c>
      <c r="BK168" s="14">
        <v>0</v>
      </c>
      <c r="BM168" s="4">
        <v>1000</v>
      </c>
      <c r="BO168" s="14">
        <v>0</v>
      </c>
      <c r="BP168" s="14">
        <v>0</v>
      </c>
      <c r="BQ168" s="14">
        <v>0</v>
      </c>
      <c r="BR168" s="14">
        <v>0</v>
      </c>
      <c r="BS168" s="14">
        <v>0</v>
      </c>
      <c r="BT168" s="14">
        <v>0</v>
      </c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59"/>
      <c r="CG168" s="61"/>
    </row>
    <row r="169" spans="1:85" ht="15" customHeight="1" x14ac:dyDescent="0.2">
      <c r="A169" s="87"/>
      <c r="B169" s="67"/>
      <c r="C169" s="13" t="s">
        <v>142</v>
      </c>
      <c r="D169" s="13" t="s">
        <v>6</v>
      </c>
      <c r="E169" s="14">
        <v>4.75877152400603</v>
      </c>
      <c r="F169" s="14">
        <v>6.1987654925782598</v>
      </c>
      <c r="G169" s="14">
        <v>6.2700390526227103</v>
      </c>
      <c r="H169" s="14">
        <v>5.9624220535034302</v>
      </c>
      <c r="I169" s="14">
        <v>5.2713379174401398</v>
      </c>
      <c r="J169" s="14">
        <v>5.3934443714058098</v>
      </c>
      <c r="K169" s="14">
        <v>6.8902209417992699</v>
      </c>
      <c r="L169" s="14">
        <v>7.3105754517476704</v>
      </c>
      <c r="M169" s="14">
        <v>6.8180552822777498</v>
      </c>
      <c r="N169" s="14">
        <v>7.3472728288811897</v>
      </c>
      <c r="O169" s="14">
        <v>7.8233153428071898</v>
      </c>
      <c r="P169" s="14">
        <v>6.9671576702397697</v>
      </c>
      <c r="Q169" s="14">
        <v>8.5446234279079807</v>
      </c>
      <c r="R169" s="14">
        <v>9.6963692514364599</v>
      </c>
      <c r="S169" s="14">
        <v>9.3940800235900408</v>
      </c>
      <c r="T169" s="14">
        <v>8.3074888976049195</v>
      </c>
      <c r="U169" s="14">
        <v>9.2341471272597104</v>
      </c>
      <c r="V169" s="14">
        <v>8.36390058743787</v>
      </c>
      <c r="W169" s="14">
        <v>8.01355134953522</v>
      </c>
      <c r="X169" s="14">
        <v>9.0709859652220004</v>
      </c>
      <c r="Y169" s="14">
        <v>6.9821284208635204</v>
      </c>
      <c r="Z169" s="14">
        <v>6.6252082196631603</v>
      </c>
      <c r="AA169" s="14">
        <v>7.4179309918868501</v>
      </c>
      <c r="AB169" s="14">
        <v>8.2720120624498996</v>
      </c>
      <c r="AC169" s="14">
        <v>7.4597371838948696</v>
      </c>
      <c r="AD169" s="14">
        <v>7.6244519244570199</v>
      </c>
      <c r="AE169" s="14">
        <v>7.2306486885542798</v>
      </c>
      <c r="AF169" s="14">
        <v>7.6463930418794597</v>
      </c>
      <c r="AG169" s="14">
        <v>7.6586855913217802</v>
      </c>
      <c r="AH169" s="14">
        <v>7.2936980082045597</v>
      </c>
      <c r="AI169" s="14">
        <v>7.2908867922418299</v>
      </c>
      <c r="AJ169" s="14">
        <v>6.7831553241087104</v>
      </c>
      <c r="AK169" s="14">
        <v>6.9667087293103798</v>
      </c>
      <c r="AL169" s="23">
        <v>7.7079735332118204</v>
      </c>
      <c r="AM169" s="23">
        <v>5.8719511141074197</v>
      </c>
      <c r="AN169" s="23">
        <v>6.3360483831634404</v>
      </c>
      <c r="AO169" s="14">
        <v>5.0929274872560901</v>
      </c>
      <c r="AP169" s="14">
        <v>9.3774774774774805</v>
      </c>
      <c r="AQ169" s="14">
        <v>5.7370139964691198</v>
      </c>
      <c r="AR169" s="14">
        <v>6.4731234622562699</v>
      </c>
      <c r="AS169" s="15">
        <v>5.1871785168153703</v>
      </c>
      <c r="AT169" s="15">
        <v>6.1635581259068202</v>
      </c>
      <c r="AU169" s="15">
        <v>4.5784015274015903</v>
      </c>
      <c r="AV169" s="15">
        <v>3.36959352098599</v>
      </c>
      <c r="AW169" s="15">
        <v>4.3797498448650103</v>
      </c>
      <c r="AX169" s="15">
        <v>5.2129366147658098</v>
      </c>
      <c r="AY169" s="14">
        <v>4.0340981377754197</v>
      </c>
      <c r="AZ169" s="14">
        <v>5.1618096193321099</v>
      </c>
      <c r="BA169" s="14">
        <v>4.4316485983348297</v>
      </c>
      <c r="BB169" s="14">
        <v>5.3894854766709503</v>
      </c>
      <c r="BC169" s="14">
        <v>4.5762335476549696</v>
      </c>
      <c r="BD169" s="14">
        <v>5.4973577836398499</v>
      </c>
      <c r="BE169" s="14">
        <v>5.5258107633769997</v>
      </c>
      <c r="BF169" s="14">
        <v>0</v>
      </c>
      <c r="BG169" s="14">
        <v>0</v>
      </c>
      <c r="BH169" s="14">
        <v>0</v>
      </c>
      <c r="BI169" s="14">
        <v>0</v>
      </c>
      <c r="BJ169" s="14">
        <v>0</v>
      </c>
      <c r="BK169" s="14">
        <v>0</v>
      </c>
      <c r="BM169" s="4">
        <v>1000</v>
      </c>
      <c r="BO169" s="14">
        <v>0</v>
      </c>
      <c r="BP169" s="14">
        <v>0</v>
      </c>
      <c r="BQ169" s="14">
        <v>0</v>
      </c>
      <c r="BR169" s="14">
        <v>0</v>
      </c>
      <c r="BS169" s="14">
        <v>0</v>
      </c>
      <c r="BT169" s="14">
        <v>0</v>
      </c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59"/>
      <c r="CG169" s="61"/>
    </row>
    <row r="170" spans="1:85" ht="15" customHeight="1" x14ac:dyDescent="0.2">
      <c r="A170" s="87"/>
      <c r="B170" s="67"/>
      <c r="C170" s="13" t="s">
        <v>143</v>
      </c>
      <c r="D170" s="13" t="s">
        <v>6</v>
      </c>
      <c r="E170" s="14">
        <v>5.2376172156768499</v>
      </c>
      <c r="F170" s="14">
        <v>4.9544211348881904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14">
        <v>0</v>
      </c>
      <c r="AL170" s="14">
        <v>0</v>
      </c>
      <c r="AM170" s="14">
        <v>0</v>
      </c>
      <c r="AN170" s="14">
        <v>0</v>
      </c>
      <c r="AO170" s="14">
        <v>0</v>
      </c>
      <c r="AP170" s="14">
        <v>0</v>
      </c>
      <c r="AQ170" s="14">
        <v>0</v>
      </c>
      <c r="AR170" s="14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4">
        <v>0</v>
      </c>
      <c r="AZ170" s="14">
        <v>0</v>
      </c>
      <c r="BA170" s="14">
        <v>0</v>
      </c>
      <c r="BB170" s="14">
        <v>0</v>
      </c>
      <c r="BC170" s="14">
        <v>0</v>
      </c>
      <c r="BD170" s="14">
        <v>0</v>
      </c>
      <c r="BE170" s="14">
        <v>0</v>
      </c>
      <c r="BF170" s="14">
        <v>0</v>
      </c>
      <c r="BG170" s="14">
        <v>0</v>
      </c>
      <c r="BH170" s="14">
        <v>0</v>
      </c>
      <c r="BI170" s="14">
        <v>0</v>
      </c>
      <c r="BJ170" s="14">
        <v>0</v>
      </c>
      <c r="BK170" s="14">
        <v>0</v>
      </c>
      <c r="BM170" s="4">
        <v>1000</v>
      </c>
      <c r="BO170" s="14">
        <v>0</v>
      </c>
      <c r="BP170" s="14">
        <v>0</v>
      </c>
      <c r="BQ170" s="14">
        <v>0</v>
      </c>
      <c r="BR170" s="14">
        <v>0</v>
      </c>
      <c r="BS170" s="14">
        <v>0</v>
      </c>
      <c r="BT170" s="14">
        <v>0</v>
      </c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59"/>
      <c r="CG170" s="61"/>
    </row>
    <row r="171" spans="1:85" ht="15" customHeight="1" x14ac:dyDescent="0.2">
      <c r="A171" s="87"/>
      <c r="B171" s="67"/>
      <c r="C171" s="13" t="s">
        <v>68</v>
      </c>
      <c r="D171" s="13" t="s">
        <v>6</v>
      </c>
      <c r="E171" s="14">
        <v>3.0963192058037401</v>
      </c>
      <c r="F171" s="14">
        <v>3.52574235899738</v>
      </c>
      <c r="G171" s="14">
        <v>3.5180540550609098</v>
      </c>
      <c r="H171" s="14">
        <v>3.7676356517105898</v>
      </c>
      <c r="I171" s="14">
        <v>3.5974684397538699</v>
      </c>
      <c r="J171" s="14">
        <v>3.6984960937500002</v>
      </c>
      <c r="K171" s="14">
        <v>4.4405886689729499</v>
      </c>
      <c r="L171" s="14">
        <v>3.9732846424946602</v>
      </c>
      <c r="M171" s="14">
        <v>4.2969837811667899</v>
      </c>
      <c r="N171" s="14">
        <v>5.26609348914858</v>
      </c>
      <c r="O171" s="14">
        <v>6.2496430107526901</v>
      </c>
      <c r="P171" s="14">
        <v>4.9103014037985098</v>
      </c>
      <c r="Q171" s="14">
        <v>5.7915263949573799</v>
      </c>
      <c r="R171" s="14">
        <v>6.5019012944983796</v>
      </c>
      <c r="S171" s="14">
        <v>5.29746133333333</v>
      </c>
      <c r="T171" s="14">
        <v>5.7606801275239103</v>
      </c>
      <c r="U171" s="14">
        <v>5.2452692390520701</v>
      </c>
      <c r="V171" s="14">
        <v>5.6985374757159901</v>
      </c>
      <c r="W171" s="14">
        <v>4.7964067845513396</v>
      </c>
      <c r="X171" s="14">
        <v>5.6245168893741697</v>
      </c>
      <c r="Y171" s="14">
        <v>6.31790364277321</v>
      </c>
      <c r="Z171" s="14">
        <v>6.8283891891891901</v>
      </c>
      <c r="AA171" s="14">
        <v>5.4295100740387996</v>
      </c>
      <c r="AB171" s="14">
        <v>6.3529274004683796</v>
      </c>
      <c r="AC171" s="14">
        <v>6.23290997247293</v>
      </c>
      <c r="AD171" s="14">
        <v>5.1512846668791799</v>
      </c>
      <c r="AE171" s="14">
        <v>5.9423416767339896</v>
      </c>
      <c r="AF171" s="14">
        <v>5.0950304695678197</v>
      </c>
      <c r="AG171" s="14">
        <v>5.1922448515189403</v>
      </c>
      <c r="AH171" s="14">
        <v>5.5759969113672696</v>
      </c>
      <c r="AI171" s="14">
        <v>6.2249876064716796</v>
      </c>
      <c r="AJ171" s="14">
        <v>6.1155770782889398</v>
      </c>
      <c r="AK171" s="14">
        <v>7.9830283383875296</v>
      </c>
      <c r="AL171" s="23">
        <v>5.9242787505539303</v>
      </c>
      <c r="AM171" s="23">
        <v>6.9267248062015501</v>
      </c>
      <c r="AN171" s="23">
        <v>6.3698268472484099</v>
      </c>
      <c r="AO171" s="14">
        <v>6.1597271981698096</v>
      </c>
      <c r="AP171" s="14">
        <v>10.497311827957001</v>
      </c>
      <c r="AQ171" s="14">
        <v>5.1247946045370902</v>
      </c>
      <c r="AR171" s="14">
        <v>5.0702483525177797</v>
      </c>
      <c r="AS171" s="15">
        <v>4.9606537083569799</v>
      </c>
      <c r="AT171" s="15">
        <v>4.8679401993355498</v>
      </c>
      <c r="AU171" s="15">
        <v>4.1014737049632801</v>
      </c>
      <c r="AV171" s="15">
        <v>4.3363636363636404</v>
      </c>
      <c r="AW171" s="15">
        <v>3.6221212121212099</v>
      </c>
      <c r="AX171" s="15">
        <v>3.8184939368231898</v>
      </c>
      <c r="AY171" s="14">
        <v>4.2314573238911697</v>
      </c>
      <c r="AZ171" s="14">
        <v>4.0375106902122404</v>
      </c>
      <c r="BA171" s="14">
        <v>4.0953861630618702</v>
      </c>
      <c r="BB171" s="14">
        <v>4.18333333333333</v>
      </c>
      <c r="BC171" s="14">
        <v>4.7590909090909097</v>
      </c>
      <c r="BD171" s="14">
        <v>4.9692878098858104</v>
      </c>
      <c r="BE171" s="14">
        <v>5.7306522989117701</v>
      </c>
      <c r="BF171" s="14">
        <v>4.8189343885708</v>
      </c>
      <c r="BG171" s="14">
        <v>0</v>
      </c>
      <c r="BH171" s="14">
        <v>0</v>
      </c>
      <c r="BI171" s="14">
        <v>0</v>
      </c>
      <c r="BJ171" s="14">
        <v>0</v>
      </c>
      <c r="BK171" s="14">
        <v>0</v>
      </c>
      <c r="BM171" s="4">
        <v>1000</v>
      </c>
      <c r="BO171" s="14">
        <v>0</v>
      </c>
      <c r="BP171" s="14">
        <v>0</v>
      </c>
      <c r="BQ171" s="14">
        <v>0</v>
      </c>
      <c r="BR171" s="14">
        <v>0</v>
      </c>
      <c r="BS171" s="14">
        <v>0</v>
      </c>
      <c r="BT171" s="14">
        <v>0</v>
      </c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59"/>
      <c r="CG171" s="61"/>
    </row>
    <row r="172" spans="1:85" ht="15" customHeight="1" x14ac:dyDescent="0.2">
      <c r="A172" s="87"/>
      <c r="B172" s="67"/>
      <c r="C172" s="13" t="s">
        <v>94</v>
      </c>
      <c r="D172" s="13" t="s">
        <v>6</v>
      </c>
      <c r="E172" s="14">
        <v>0</v>
      </c>
      <c r="F172" s="14">
        <v>6.4313043478260896</v>
      </c>
      <c r="G172" s="14">
        <v>0</v>
      </c>
      <c r="H172" s="14">
        <v>11.309687500000001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8.5299999999999994</v>
      </c>
      <c r="AG172" s="14">
        <v>0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14">
        <v>0</v>
      </c>
      <c r="AN172" s="14">
        <v>0</v>
      </c>
      <c r="AO172" s="14">
        <v>0</v>
      </c>
      <c r="AP172" s="14">
        <v>0</v>
      </c>
      <c r="AQ172" s="14">
        <v>0</v>
      </c>
      <c r="AR172" s="14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4">
        <v>0</v>
      </c>
      <c r="AZ172" s="14">
        <v>0</v>
      </c>
      <c r="BA172" s="14">
        <v>0</v>
      </c>
      <c r="BB172" s="14">
        <v>0</v>
      </c>
      <c r="BC172" s="14">
        <v>0</v>
      </c>
      <c r="BD172" s="14">
        <v>0</v>
      </c>
      <c r="BE172" s="14">
        <v>0</v>
      </c>
      <c r="BF172" s="14">
        <v>0</v>
      </c>
      <c r="BG172" s="14">
        <v>0</v>
      </c>
      <c r="BH172" s="14">
        <v>0</v>
      </c>
      <c r="BI172" s="14">
        <v>0</v>
      </c>
      <c r="BJ172" s="14">
        <v>0</v>
      </c>
      <c r="BK172" s="14">
        <v>0</v>
      </c>
      <c r="BM172" s="4">
        <v>1000</v>
      </c>
      <c r="BO172" s="14">
        <v>0</v>
      </c>
      <c r="BP172" s="14">
        <v>0</v>
      </c>
      <c r="BQ172" s="14">
        <v>0</v>
      </c>
      <c r="BR172" s="14">
        <v>0</v>
      </c>
      <c r="BS172" s="14">
        <v>0</v>
      </c>
      <c r="BT172" s="14">
        <v>0</v>
      </c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59"/>
      <c r="CG172" s="61"/>
    </row>
    <row r="173" spans="1:85" ht="15" customHeight="1" x14ac:dyDescent="0.2">
      <c r="A173" s="87"/>
      <c r="B173" s="67"/>
      <c r="C173" s="13" t="s">
        <v>144</v>
      </c>
      <c r="D173" s="13" t="s">
        <v>6</v>
      </c>
      <c r="E173" s="14">
        <v>6.5575304685672204</v>
      </c>
      <c r="F173" s="14">
        <v>6.8239355654223104</v>
      </c>
      <c r="G173" s="14">
        <v>8.1390099187795304</v>
      </c>
      <c r="H173" s="14">
        <v>8.2923754408526698</v>
      </c>
      <c r="I173" s="14">
        <v>8.7939769022057792</v>
      </c>
      <c r="J173" s="14">
        <v>9.1665504346068296</v>
      </c>
      <c r="K173" s="14">
        <v>8.8629267282793904</v>
      </c>
      <c r="L173" s="14">
        <v>9.3611644033826007</v>
      </c>
      <c r="M173" s="14">
        <v>8.1037026650151507</v>
      </c>
      <c r="N173" s="14">
        <v>10.069337256276601</v>
      </c>
      <c r="O173" s="14">
        <v>10.406063471426</v>
      </c>
      <c r="P173" s="14">
        <v>12.2121653084983</v>
      </c>
      <c r="Q173" s="14">
        <v>11.116186078394399</v>
      </c>
      <c r="R173" s="14">
        <v>12.073140583429501</v>
      </c>
      <c r="S173" s="14">
        <v>10.8857022313895</v>
      </c>
      <c r="T173" s="14">
        <v>11.5857799936531</v>
      </c>
      <c r="U173" s="14">
        <v>11.601000604391899</v>
      </c>
      <c r="V173" s="14">
        <v>11.1508781553351</v>
      </c>
      <c r="W173" s="14">
        <v>11.8055430961645</v>
      </c>
      <c r="X173" s="14">
        <v>10.371550764308401</v>
      </c>
      <c r="Y173" s="14">
        <v>11.1969469122856</v>
      </c>
      <c r="Z173" s="14">
        <v>12.5983078514772</v>
      </c>
      <c r="AA173" s="14">
        <v>12.138102085282499</v>
      </c>
      <c r="AB173" s="14">
        <v>12.1942279091235</v>
      </c>
      <c r="AC173" s="14">
        <v>10.496392003395799</v>
      </c>
      <c r="AD173" s="14">
        <v>9.2842644558462908</v>
      </c>
      <c r="AE173" s="14">
        <v>9.3686269621719003</v>
      </c>
      <c r="AF173" s="14">
        <v>10.838798369543101</v>
      </c>
      <c r="AG173" s="14">
        <v>8.9555931278789807</v>
      </c>
      <c r="AH173" s="14">
        <v>9.6682214824225401</v>
      </c>
      <c r="AI173" s="14">
        <v>11.1531585405288</v>
      </c>
      <c r="AJ173" s="14">
        <v>7.4363039364355297</v>
      </c>
      <c r="AK173" s="14">
        <v>7.1650627360214401</v>
      </c>
      <c r="AL173" s="23">
        <v>8.2803592608893499</v>
      </c>
      <c r="AM173" s="23">
        <v>8.6019721727287504</v>
      </c>
      <c r="AN173" s="23">
        <v>8.9120577205532907</v>
      </c>
      <c r="AO173" s="14">
        <v>8.9352646221978596</v>
      </c>
      <c r="AP173" s="14">
        <v>10.7819950562156</v>
      </c>
      <c r="AQ173" s="14">
        <v>8.1751064270148106</v>
      </c>
      <c r="AR173" s="14">
        <v>8.2597269860681202</v>
      </c>
      <c r="AS173" s="15">
        <v>10.203809755202499</v>
      </c>
      <c r="AT173" s="15">
        <v>9.3892157995030097</v>
      </c>
      <c r="AU173" s="15">
        <v>8.9288239610660494</v>
      </c>
      <c r="AV173" s="15">
        <v>7.0069681656592699</v>
      </c>
      <c r="AW173" s="15">
        <v>8.7032730226215307</v>
      </c>
      <c r="AX173" s="15">
        <v>8.5744671788875895</v>
      </c>
      <c r="AY173" s="14">
        <v>6.0156419980477303</v>
      </c>
      <c r="AZ173" s="14">
        <v>6.25923959268862</v>
      </c>
      <c r="BA173" s="14">
        <v>7.5484882700515801</v>
      </c>
      <c r="BB173" s="14">
        <v>7.7198127773684799</v>
      </c>
      <c r="BC173" s="14">
        <v>6.7609879153012402</v>
      </c>
      <c r="BD173" s="14">
        <v>7.3355911764705901</v>
      </c>
      <c r="BE173" s="14">
        <v>0</v>
      </c>
      <c r="BF173" s="14">
        <v>0</v>
      </c>
      <c r="BG173" s="14">
        <v>0</v>
      </c>
      <c r="BH173" s="14">
        <v>0</v>
      </c>
      <c r="BI173" s="14">
        <v>0</v>
      </c>
      <c r="BJ173" s="14">
        <v>0</v>
      </c>
      <c r="BK173" s="14">
        <v>0</v>
      </c>
      <c r="BM173" s="4">
        <v>1000</v>
      </c>
      <c r="BO173" s="14">
        <v>0</v>
      </c>
      <c r="BP173" s="14">
        <v>0</v>
      </c>
      <c r="BQ173" s="14">
        <v>0</v>
      </c>
      <c r="BR173" s="14">
        <v>0</v>
      </c>
      <c r="BS173" s="14">
        <v>0</v>
      </c>
      <c r="BT173" s="14">
        <v>0</v>
      </c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59"/>
      <c r="CG173" s="61"/>
    </row>
    <row r="174" spans="1:85" ht="15" customHeight="1" x14ac:dyDescent="0.2">
      <c r="A174" s="87"/>
      <c r="B174" s="67"/>
      <c r="C174" s="13" t="s">
        <v>41</v>
      </c>
      <c r="D174" s="13" t="s">
        <v>6</v>
      </c>
      <c r="E174" s="14">
        <v>0</v>
      </c>
      <c r="F174" s="14">
        <v>0</v>
      </c>
      <c r="G174" s="14">
        <v>7.7992781787895602</v>
      </c>
      <c r="H174" s="14">
        <v>6.9523916292974599</v>
      </c>
      <c r="I174" s="14">
        <v>10.502109321841701</v>
      </c>
      <c r="J174" s="14">
        <v>9.0516005733396998</v>
      </c>
      <c r="K174" s="14">
        <v>7.1372564004585399</v>
      </c>
      <c r="L174" s="14">
        <v>7.77865464111236</v>
      </c>
      <c r="M174" s="14">
        <v>10.305214188796301</v>
      </c>
      <c r="N174" s="14">
        <v>6.7495356738391799</v>
      </c>
      <c r="O174" s="14">
        <v>18.228455284552801</v>
      </c>
      <c r="P174" s="14">
        <v>13.397546897546899</v>
      </c>
      <c r="Q174" s="14">
        <v>11.108792846497799</v>
      </c>
      <c r="R174" s="14">
        <v>15.757990867579901</v>
      </c>
      <c r="S174" s="14">
        <v>18.8842849012341</v>
      </c>
      <c r="T174" s="14">
        <v>11.955302096177601</v>
      </c>
      <c r="U174" s="14">
        <v>13.2</v>
      </c>
      <c r="V174" s="14">
        <v>10.4769469197985</v>
      </c>
      <c r="W174" s="14">
        <v>5.0590437788018399</v>
      </c>
      <c r="X174" s="14">
        <v>6.6891764705882402</v>
      </c>
      <c r="Y174" s="14">
        <v>13.4158185840708</v>
      </c>
      <c r="Z174" s="14">
        <v>0</v>
      </c>
      <c r="AA174" s="14">
        <v>14.256603773584899</v>
      </c>
      <c r="AB174" s="14">
        <v>11.1858407079646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0</v>
      </c>
      <c r="AK174" s="14">
        <v>29.998214285714301</v>
      </c>
      <c r="AL174" s="23">
        <v>12.1564343456412</v>
      </c>
      <c r="AM174" s="23">
        <v>11.226041666666699</v>
      </c>
      <c r="AN174" s="14">
        <v>0</v>
      </c>
      <c r="AO174" s="14">
        <v>10.0566037735849</v>
      </c>
      <c r="AP174" s="14">
        <v>0</v>
      </c>
      <c r="AQ174" s="14">
        <v>0</v>
      </c>
      <c r="AR174" s="14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4">
        <v>0</v>
      </c>
      <c r="AZ174" s="14">
        <v>0</v>
      </c>
      <c r="BA174" s="14">
        <v>0</v>
      </c>
      <c r="BB174" s="14">
        <v>0</v>
      </c>
      <c r="BC174" s="14">
        <v>0</v>
      </c>
      <c r="BD174" s="14">
        <v>0</v>
      </c>
      <c r="BE174" s="14">
        <v>0</v>
      </c>
      <c r="BF174" s="14">
        <v>0</v>
      </c>
      <c r="BG174" s="14">
        <v>0</v>
      </c>
      <c r="BH174" s="14">
        <v>0</v>
      </c>
      <c r="BI174" s="14">
        <v>0</v>
      </c>
      <c r="BJ174" s="14">
        <v>0</v>
      </c>
      <c r="BK174" s="14">
        <v>0</v>
      </c>
      <c r="BM174" s="4">
        <v>1000</v>
      </c>
      <c r="BO174" s="14">
        <v>0</v>
      </c>
      <c r="BP174" s="14">
        <v>0</v>
      </c>
      <c r="BQ174" s="14">
        <v>0</v>
      </c>
      <c r="BR174" s="14">
        <v>0</v>
      </c>
      <c r="BS174" s="14">
        <v>0</v>
      </c>
      <c r="BT174" s="14">
        <v>0</v>
      </c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59"/>
      <c r="CG174" s="61"/>
    </row>
    <row r="175" spans="1:85" ht="15" customHeight="1" x14ac:dyDescent="0.2">
      <c r="A175" s="87"/>
      <c r="B175" s="67"/>
      <c r="C175" s="13" t="s">
        <v>145</v>
      </c>
      <c r="D175" s="13" t="s">
        <v>6</v>
      </c>
      <c r="E175" s="14">
        <v>5.6234086242299801</v>
      </c>
      <c r="F175" s="14">
        <v>0</v>
      </c>
      <c r="G175" s="14">
        <v>0</v>
      </c>
      <c r="H175" s="14">
        <v>5.5708333333333302</v>
      </c>
      <c r="I175" s="14">
        <v>5.3663579922129898</v>
      </c>
      <c r="J175" s="14">
        <v>5.1595445600224901</v>
      </c>
      <c r="K175" s="14">
        <v>4.2199546485260804</v>
      </c>
      <c r="L175" s="14">
        <v>3.05481661947718</v>
      </c>
      <c r="M175" s="14">
        <v>8.0867346938775508</v>
      </c>
      <c r="N175" s="14">
        <v>3.5028409090909101</v>
      </c>
      <c r="O175" s="14">
        <v>11.716814159291999</v>
      </c>
      <c r="P175" s="14">
        <v>3.7653190633796298</v>
      </c>
      <c r="Q175" s="14">
        <v>11.782051282051301</v>
      </c>
      <c r="R175" s="14">
        <v>4.6631578947368402</v>
      </c>
      <c r="S175" s="14">
        <v>4.30526315789474</v>
      </c>
      <c r="T175" s="14">
        <v>0</v>
      </c>
      <c r="U175" s="14">
        <v>5.1578947368421098</v>
      </c>
      <c r="V175" s="14">
        <v>5.6</v>
      </c>
      <c r="W175" s="14">
        <v>7.4660869565217398</v>
      </c>
      <c r="X175" s="14">
        <v>0</v>
      </c>
      <c r="Y175" s="14">
        <v>4.3531313131313096</v>
      </c>
      <c r="Z175" s="14">
        <v>0</v>
      </c>
      <c r="AA175" s="14">
        <v>5.6983610822060404</v>
      </c>
      <c r="AB175" s="14">
        <v>0</v>
      </c>
      <c r="AC175" s="14">
        <v>10.660338983050799</v>
      </c>
      <c r="AD175" s="14">
        <v>0</v>
      </c>
      <c r="AE175" s="14">
        <v>0</v>
      </c>
      <c r="AF175" s="14">
        <v>3.8829787234042499</v>
      </c>
      <c r="AG175" s="14">
        <v>0</v>
      </c>
      <c r="AH175" s="14">
        <v>0</v>
      </c>
      <c r="AI175" s="14">
        <v>0</v>
      </c>
      <c r="AJ175" s="14">
        <v>0</v>
      </c>
      <c r="AK175" s="14">
        <v>2.8481733746129998</v>
      </c>
      <c r="AL175" s="23">
        <v>4.9494431042447298</v>
      </c>
      <c r="AM175" s="14">
        <v>0</v>
      </c>
      <c r="AN175" s="23">
        <v>4.0819780219780197</v>
      </c>
      <c r="AO175" s="14">
        <v>0</v>
      </c>
      <c r="AP175" s="14">
        <v>0</v>
      </c>
      <c r="AQ175" s="14">
        <v>2.4841552990556099</v>
      </c>
      <c r="AR175" s="14">
        <v>7.01909074764695</v>
      </c>
      <c r="AS175" s="15">
        <v>0</v>
      </c>
      <c r="AT175" s="15">
        <v>8.3000000000000007</v>
      </c>
      <c r="AU175" s="15">
        <v>0</v>
      </c>
      <c r="AV175" s="15">
        <v>0</v>
      </c>
      <c r="AW175" s="15">
        <v>0</v>
      </c>
      <c r="AX175" s="15">
        <v>0</v>
      </c>
      <c r="AY175" s="14">
        <v>3.7</v>
      </c>
      <c r="AZ175" s="14">
        <v>0</v>
      </c>
      <c r="BA175" s="14">
        <v>0</v>
      </c>
      <c r="BB175" s="14">
        <v>0</v>
      </c>
      <c r="BC175" s="14">
        <v>0</v>
      </c>
      <c r="BD175" s="14">
        <v>0</v>
      </c>
      <c r="BE175" s="14">
        <v>3.7</v>
      </c>
      <c r="BF175" s="14">
        <v>0</v>
      </c>
      <c r="BG175" s="14">
        <v>0</v>
      </c>
      <c r="BH175" s="14">
        <v>0</v>
      </c>
      <c r="BI175" s="14">
        <v>0</v>
      </c>
      <c r="BJ175" s="14">
        <v>0</v>
      </c>
      <c r="BK175" s="14">
        <v>0</v>
      </c>
      <c r="BM175" s="4">
        <v>1000</v>
      </c>
      <c r="BO175" s="14">
        <v>0</v>
      </c>
      <c r="BP175" s="14">
        <v>0</v>
      </c>
      <c r="BQ175" s="14">
        <v>0</v>
      </c>
      <c r="BR175" s="14">
        <v>0</v>
      </c>
      <c r="BS175" s="14">
        <v>0</v>
      </c>
      <c r="BT175" s="14">
        <v>0</v>
      </c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59"/>
      <c r="CG175" s="61"/>
    </row>
    <row r="176" spans="1:85" ht="15" customHeight="1" x14ac:dyDescent="0.2">
      <c r="A176" s="87"/>
      <c r="B176" s="67"/>
      <c r="C176" s="13" t="s">
        <v>146</v>
      </c>
      <c r="D176" s="13" t="s">
        <v>6</v>
      </c>
      <c r="E176" s="14">
        <v>0</v>
      </c>
      <c r="F176" s="14">
        <v>0</v>
      </c>
      <c r="G176" s="14">
        <v>6.2159468438538203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0</v>
      </c>
      <c r="AK176" s="14">
        <v>0</v>
      </c>
      <c r="AL176" s="14">
        <v>0</v>
      </c>
      <c r="AM176" s="14">
        <v>0</v>
      </c>
      <c r="AN176" s="14">
        <v>0</v>
      </c>
      <c r="AO176" s="14">
        <v>0</v>
      </c>
      <c r="AP176" s="14">
        <v>0</v>
      </c>
      <c r="AQ176" s="14">
        <v>0</v>
      </c>
      <c r="AR176" s="14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4">
        <v>0</v>
      </c>
      <c r="AZ176" s="14">
        <v>0</v>
      </c>
      <c r="BA176" s="14">
        <v>0</v>
      </c>
      <c r="BB176" s="14">
        <v>0</v>
      </c>
      <c r="BC176" s="14">
        <v>0</v>
      </c>
      <c r="BD176" s="14">
        <v>0</v>
      </c>
      <c r="BE176" s="14">
        <v>0</v>
      </c>
      <c r="BF176" s="14">
        <v>0</v>
      </c>
      <c r="BG176" s="14">
        <v>0</v>
      </c>
      <c r="BH176" s="14">
        <v>0</v>
      </c>
      <c r="BI176" s="14">
        <v>0</v>
      </c>
      <c r="BJ176" s="14">
        <v>0</v>
      </c>
      <c r="BK176" s="14">
        <v>0</v>
      </c>
      <c r="BM176" s="4">
        <v>1000</v>
      </c>
      <c r="BO176" s="14">
        <v>0</v>
      </c>
      <c r="BP176" s="14">
        <v>0</v>
      </c>
      <c r="BQ176" s="14">
        <v>0</v>
      </c>
      <c r="BR176" s="14">
        <v>0</v>
      </c>
      <c r="BS176" s="14">
        <v>0</v>
      </c>
      <c r="BT176" s="14">
        <v>0</v>
      </c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59"/>
      <c r="CG176" s="61"/>
    </row>
    <row r="177" spans="1:85" ht="15" customHeight="1" x14ac:dyDescent="0.2">
      <c r="A177" s="87"/>
      <c r="B177" s="67"/>
      <c r="C177" s="13" t="s">
        <v>81</v>
      </c>
      <c r="D177" s="13" t="s">
        <v>6</v>
      </c>
      <c r="E177" s="14">
        <v>0</v>
      </c>
      <c r="F177" s="14">
        <v>0</v>
      </c>
      <c r="G177" s="14">
        <v>49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22.29</v>
      </c>
      <c r="AG177" s="14">
        <v>0</v>
      </c>
      <c r="AH177" s="14">
        <v>0</v>
      </c>
      <c r="AI177" s="14">
        <v>0</v>
      </c>
      <c r="AJ177" s="14">
        <v>0</v>
      </c>
      <c r="AK177" s="14">
        <v>0</v>
      </c>
      <c r="AL177" s="14">
        <v>0</v>
      </c>
      <c r="AM177" s="23">
        <v>13.248571428571401</v>
      </c>
      <c r="AN177" s="23">
        <v>13.41</v>
      </c>
      <c r="AO177" s="14">
        <v>0</v>
      </c>
      <c r="AP177" s="14">
        <v>0</v>
      </c>
      <c r="AQ177" s="14">
        <v>9.9238095238095205</v>
      </c>
      <c r="AR177" s="14">
        <v>22.92</v>
      </c>
      <c r="AS177" s="15">
        <v>15.875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4">
        <v>0</v>
      </c>
      <c r="AZ177" s="14">
        <v>0</v>
      </c>
      <c r="BA177" s="14">
        <v>13.13</v>
      </c>
      <c r="BB177" s="14">
        <v>0</v>
      </c>
      <c r="BC177" s="14">
        <v>0</v>
      </c>
      <c r="BD177" s="14">
        <v>0</v>
      </c>
      <c r="BE177" s="14">
        <v>0</v>
      </c>
      <c r="BF177" s="14">
        <v>0</v>
      </c>
      <c r="BG177" s="14">
        <v>0</v>
      </c>
      <c r="BH177" s="14">
        <v>0</v>
      </c>
      <c r="BI177" s="14">
        <v>0</v>
      </c>
      <c r="BJ177" s="14">
        <v>0</v>
      </c>
      <c r="BK177" s="14">
        <v>0</v>
      </c>
      <c r="BM177" s="4">
        <v>1000</v>
      </c>
      <c r="BO177" s="14">
        <v>0</v>
      </c>
      <c r="BP177" s="14">
        <v>0</v>
      </c>
      <c r="BQ177" s="14">
        <v>0</v>
      </c>
      <c r="BR177" s="14">
        <v>0</v>
      </c>
      <c r="BS177" s="14">
        <v>0</v>
      </c>
      <c r="BT177" s="14">
        <v>0</v>
      </c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59"/>
      <c r="CG177" s="61"/>
    </row>
    <row r="178" spans="1:85" ht="15" customHeight="1" x14ac:dyDescent="0.2">
      <c r="A178" s="87"/>
      <c r="B178" s="67"/>
      <c r="C178" s="13" t="s">
        <v>147</v>
      </c>
      <c r="D178" s="13" t="s">
        <v>6</v>
      </c>
      <c r="E178" s="14">
        <v>12.7183908045977</v>
      </c>
      <c r="F178" s="14">
        <v>14.7759025849178</v>
      </c>
      <c r="G178" s="14">
        <v>14.464166666666699</v>
      </c>
      <c r="H178" s="14">
        <v>12.893472510187999</v>
      </c>
      <c r="I178" s="14">
        <v>15.2977273432891</v>
      </c>
      <c r="J178" s="14">
        <v>13.5515061952939</v>
      </c>
      <c r="K178" s="14">
        <v>12.3644518699396</v>
      </c>
      <c r="L178" s="14">
        <v>12.962625541957101</v>
      </c>
      <c r="M178" s="14">
        <v>12.0831343283582</v>
      </c>
      <c r="N178" s="14">
        <v>14.7131110831199</v>
      </c>
      <c r="O178" s="14">
        <v>13.496031902712501</v>
      </c>
      <c r="P178" s="14">
        <v>13.210362356806</v>
      </c>
      <c r="Q178" s="14">
        <v>13.9129947722181</v>
      </c>
      <c r="R178" s="14">
        <v>35.581000000000003</v>
      </c>
      <c r="S178" s="14">
        <v>18.495428169509399</v>
      </c>
      <c r="T178" s="14">
        <v>0</v>
      </c>
      <c r="U178" s="14">
        <v>17.167357264360799</v>
      </c>
      <c r="V178" s="14">
        <v>14.2804087606503</v>
      </c>
      <c r="W178" s="14">
        <v>15.163065551876199</v>
      </c>
      <c r="X178" s="14">
        <v>14.6391216991963</v>
      </c>
      <c r="Y178" s="14">
        <v>18.087123694133599</v>
      </c>
      <c r="Z178" s="14">
        <v>15.4119942832014</v>
      </c>
      <c r="AA178" s="14">
        <v>15.4876248270731</v>
      </c>
      <c r="AB178" s="14">
        <v>18.101073904808199</v>
      </c>
      <c r="AC178" s="14">
        <v>16.4031311154599</v>
      </c>
      <c r="AD178" s="14">
        <v>14.6767342633875</v>
      </c>
      <c r="AE178" s="14">
        <v>16.777781414147999</v>
      </c>
      <c r="AF178" s="14">
        <v>14.843329253366001</v>
      </c>
      <c r="AG178" s="14">
        <v>15.379159422027699</v>
      </c>
      <c r="AH178" s="14">
        <v>13.5676552233567</v>
      </c>
      <c r="AI178" s="14">
        <v>13.8769872271534</v>
      </c>
      <c r="AJ178" s="14">
        <v>12.1672958714486</v>
      </c>
      <c r="AK178" s="14">
        <v>11.1437471851073</v>
      </c>
      <c r="AL178" s="23">
        <v>11.0653280625069</v>
      </c>
      <c r="AM178" s="23">
        <v>11.7117704403218</v>
      </c>
      <c r="AN178" s="23">
        <v>11.2320308731307</v>
      </c>
      <c r="AO178" s="14">
        <v>10.534689533789001</v>
      </c>
      <c r="AP178" s="14">
        <v>11.995182861127001</v>
      </c>
      <c r="AQ178" s="14">
        <v>11.527875716174499</v>
      </c>
      <c r="AR178" s="14">
        <v>11.6235920852359</v>
      </c>
      <c r="AS178" s="15">
        <v>11.442724358577699</v>
      </c>
      <c r="AT178" s="15">
        <v>13.2590904832393</v>
      </c>
      <c r="AU178" s="15">
        <v>10.8908943689403</v>
      </c>
      <c r="AV178" s="15">
        <v>11.362812968619799</v>
      </c>
      <c r="AW178" s="15">
        <v>13.04</v>
      </c>
      <c r="AX178" s="15">
        <v>8.9312062851552891</v>
      </c>
      <c r="AY178" s="14">
        <v>13.410249627976199</v>
      </c>
      <c r="AZ178" s="14">
        <v>0</v>
      </c>
      <c r="BA178" s="14">
        <v>0</v>
      </c>
      <c r="BB178" s="14">
        <v>6.5351958525345601</v>
      </c>
      <c r="BC178" s="14">
        <v>8.9919354838709697</v>
      </c>
      <c r="BD178" s="14">
        <v>0</v>
      </c>
      <c r="BE178" s="14">
        <v>0</v>
      </c>
      <c r="BF178" s="52">
        <v>0</v>
      </c>
      <c r="BG178" s="14">
        <v>0</v>
      </c>
      <c r="BH178" s="14">
        <v>0</v>
      </c>
      <c r="BI178" s="14">
        <v>0</v>
      </c>
      <c r="BJ178" s="14">
        <v>0</v>
      </c>
      <c r="BK178" s="14">
        <v>0</v>
      </c>
      <c r="BM178" s="4">
        <v>1000</v>
      </c>
      <c r="BO178" s="14">
        <v>0</v>
      </c>
      <c r="BP178" s="14">
        <v>0</v>
      </c>
      <c r="BQ178" s="14">
        <v>0</v>
      </c>
      <c r="BR178" s="14">
        <v>0</v>
      </c>
      <c r="BS178" s="14">
        <v>0</v>
      </c>
      <c r="BT178" s="14">
        <v>0</v>
      </c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59"/>
      <c r="CG178" s="61"/>
    </row>
    <row r="179" spans="1:85" ht="15" customHeight="1" x14ac:dyDescent="0.2">
      <c r="A179" s="87"/>
      <c r="B179" s="67"/>
      <c r="C179" s="13" t="s">
        <v>148</v>
      </c>
      <c r="D179" s="13" t="s">
        <v>6</v>
      </c>
      <c r="E179" s="14">
        <v>8.4380126086424294</v>
      </c>
      <c r="F179" s="14">
        <v>10.4468335095758</v>
      </c>
      <c r="G179" s="14">
        <v>9.5286953674905899</v>
      </c>
      <c r="H179" s="14">
        <v>9.1124082093767704</v>
      </c>
      <c r="I179" s="14">
        <v>10.613551629113299</v>
      </c>
      <c r="J179" s="14">
        <v>18.611891671757299</v>
      </c>
      <c r="K179" s="14">
        <v>9.4558897587327806</v>
      </c>
      <c r="L179" s="14">
        <v>10.005627376425901</v>
      </c>
      <c r="M179" s="14">
        <v>9.5740459175916097</v>
      </c>
      <c r="N179" s="14">
        <v>10.218385908646701</v>
      </c>
      <c r="O179" s="14">
        <v>10.5511079845234</v>
      </c>
      <c r="P179" s="14">
        <v>6.9824501180004299</v>
      </c>
      <c r="Q179" s="14">
        <v>15.788138446516999</v>
      </c>
      <c r="R179" s="14">
        <v>18.756698412698402</v>
      </c>
      <c r="S179" s="14">
        <v>13.2206151965777</v>
      </c>
      <c r="T179" s="14">
        <v>11.943771127050899</v>
      </c>
      <c r="U179" s="14">
        <v>13.4298167341616</v>
      </c>
      <c r="V179" s="14">
        <v>13.664274223487199</v>
      </c>
      <c r="W179" s="14">
        <v>13.711851278078999</v>
      </c>
      <c r="X179" s="14">
        <v>16.496449373653601</v>
      </c>
      <c r="Y179" s="14">
        <v>16.040860820029501</v>
      </c>
      <c r="Z179" s="14">
        <v>9.51580570547417</v>
      </c>
      <c r="AA179" s="14">
        <v>23.483459336625401</v>
      </c>
      <c r="AB179" s="14">
        <v>13.3573084677419</v>
      </c>
      <c r="AC179" s="14">
        <v>21.485676741130099</v>
      </c>
      <c r="AD179" s="14">
        <v>14.192638808280099</v>
      </c>
      <c r="AE179" s="14">
        <v>14.4978974498101</v>
      </c>
      <c r="AF179" s="14">
        <v>15.104099301137</v>
      </c>
      <c r="AG179" s="14">
        <v>13.6575752570508</v>
      </c>
      <c r="AH179" s="14">
        <v>0</v>
      </c>
      <c r="AI179" s="14">
        <v>17.497901066485099</v>
      </c>
      <c r="AJ179" s="14">
        <v>14.7316298760206</v>
      </c>
      <c r="AK179" s="14">
        <v>18.0305269402945</v>
      </c>
      <c r="AL179" s="23">
        <v>28.760330578512399</v>
      </c>
      <c r="AM179" s="23">
        <v>3.96443183317936</v>
      </c>
      <c r="AN179" s="23">
        <v>23.177041499330699</v>
      </c>
      <c r="AO179" s="14">
        <v>9.2273225194859894</v>
      </c>
      <c r="AP179" s="14">
        <v>25.390799999999999</v>
      </c>
      <c r="AQ179" s="14">
        <v>13.2420755237045</v>
      </c>
      <c r="AR179" s="14">
        <v>9.2373976734166305</v>
      </c>
      <c r="AS179" s="15">
        <v>14.2</v>
      </c>
      <c r="AT179" s="15">
        <v>11.4180342128153</v>
      </c>
      <c r="AU179" s="15">
        <v>10.6259527801062</v>
      </c>
      <c r="AV179" s="15">
        <v>9.5159036363636407</v>
      </c>
      <c r="AW179" s="15">
        <v>9.48</v>
      </c>
      <c r="AX179" s="15">
        <v>8.3183064516128997</v>
      </c>
      <c r="AY179" s="14">
        <v>9.32</v>
      </c>
      <c r="AZ179" s="14">
        <v>20.421345625000001</v>
      </c>
      <c r="BA179" s="14">
        <v>10.8508128772636</v>
      </c>
      <c r="BB179" s="14">
        <v>0</v>
      </c>
      <c r="BC179" s="14">
        <v>0</v>
      </c>
      <c r="BD179" s="14">
        <v>0</v>
      </c>
      <c r="BE179" s="14">
        <v>0</v>
      </c>
      <c r="BF179" s="52">
        <v>0</v>
      </c>
      <c r="BG179" s="14">
        <v>0</v>
      </c>
      <c r="BH179" s="14">
        <v>0</v>
      </c>
      <c r="BI179" s="14">
        <v>0</v>
      </c>
      <c r="BJ179" s="14">
        <v>0</v>
      </c>
      <c r="BK179" s="14">
        <v>0</v>
      </c>
      <c r="BM179" s="4">
        <v>1000</v>
      </c>
      <c r="BO179" s="14">
        <v>0</v>
      </c>
      <c r="BP179" s="14">
        <v>0</v>
      </c>
      <c r="BQ179" s="14">
        <v>0</v>
      </c>
      <c r="BR179" s="14">
        <v>0</v>
      </c>
      <c r="BS179" s="14">
        <v>0</v>
      </c>
      <c r="BT179" s="14">
        <v>0</v>
      </c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59"/>
      <c r="CG179" s="61"/>
    </row>
    <row r="180" spans="1:85" ht="15" customHeight="1" x14ac:dyDescent="0.2">
      <c r="A180" s="87"/>
      <c r="B180" s="67"/>
      <c r="C180" s="13" t="s">
        <v>65</v>
      </c>
      <c r="D180" s="13" t="s">
        <v>6</v>
      </c>
      <c r="E180" s="14">
        <v>16.6101369267551</v>
      </c>
      <c r="F180" s="14">
        <v>17.628556666789699</v>
      </c>
      <c r="G180" s="14">
        <v>16.671988453425101</v>
      </c>
      <c r="H180" s="14">
        <v>19.813958764640802</v>
      </c>
      <c r="I180" s="14">
        <v>19.808914438713199</v>
      </c>
      <c r="J180" s="14">
        <v>21.771602519055101</v>
      </c>
      <c r="K180" s="14">
        <v>19.321397419658201</v>
      </c>
      <c r="L180" s="14">
        <v>21.195794095085802</v>
      </c>
      <c r="M180" s="14">
        <v>19.6574776886325</v>
      </c>
      <c r="N180" s="14">
        <v>22.537627883312801</v>
      </c>
      <c r="O180" s="14">
        <v>20.0073758451489</v>
      </c>
      <c r="P180" s="14">
        <v>24.2665105977668</v>
      </c>
      <c r="Q180" s="14">
        <v>24.741135409231202</v>
      </c>
      <c r="R180" s="14">
        <v>28.729442993174299</v>
      </c>
      <c r="S180" s="14">
        <v>31.588676431891901</v>
      </c>
      <c r="T180" s="14">
        <v>26.132062502863999</v>
      </c>
      <c r="U180" s="14">
        <v>27.123288366925902</v>
      </c>
      <c r="V180" s="14">
        <v>26.511558412575699</v>
      </c>
      <c r="W180" s="14">
        <v>25.024594367192901</v>
      </c>
      <c r="X180" s="14">
        <v>23.872080040176101</v>
      </c>
      <c r="Y180" s="14">
        <v>25.689094754707501</v>
      </c>
      <c r="Z180" s="14">
        <v>24.105753096029598</v>
      </c>
      <c r="AA180" s="14">
        <v>24.531532466264299</v>
      </c>
      <c r="AB180" s="14">
        <v>26.022693991148898</v>
      </c>
      <c r="AC180" s="14">
        <v>22.8066360695207</v>
      </c>
      <c r="AD180" s="14">
        <v>21.445566868172701</v>
      </c>
      <c r="AE180" s="14">
        <v>26.758115446259801</v>
      </c>
      <c r="AF180" s="14">
        <v>22.0279780491094</v>
      </c>
      <c r="AG180" s="14">
        <v>20.6450920353359</v>
      </c>
      <c r="AH180" s="14">
        <v>21.4804920376152</v>
      </c>
      <c r="AI180" s="14">
        <v>20.874833938535101</v>
      </c>
      <c r="AJ180" s="14">
        <v>19.482644638749498</v>
      </c>
      <c r="AK180" s="14">
        <v>19.6875188081072</v>
      </c>
      <c r="AL180" s="23">
        <v>19.357695717034598</v>
      </c>
      <c r="AM180" s="23">
        <v>17.298052544679599</v>
      </c>
      <c r="AN180" s="23">
        <v>20.1146318356816</v>
      </c>
      <c r="AO180" s="14">
        <v>20.243596769197801</v>
      </c>
      <c r="AP180" s="14">
        <v>18.168888888888901</v>
      </c>
      <c r="AQ180" s="14">
        <v>16.862263359379099</v>
      </c>
      <c r="AR180" s="14">
        <v>23.824641422834201</v>
      </c>
      <c r="AS180" s="15">
        <v>19.723464759427799</v>
      </c>
      <c r="AT180" s="15">
        <v>16.437097060925101</v>
      </c>
      <c r="AU180" s="15">
        <v>14.444174542277</v>
      </c>
      <c r="AV180" s="15">
        <v>16.740848615450499</v>
      </c>
      <c r="AW180" s="15">
        <v>12.671883580539699</v>
      </c>
      <c r="AX180" s="15">
        <v>13.788741279428301</v>
      </c>
      <c r="AY180" s="14">
        <v>11.661622453902201</v>
      </c>
      <c r="AZ180" s="14">
        <v>11.3575208281054</v>
      </c>
      <c r="BA180" s="14">
        <v>11.1263403428571</v>
      </c>
      <c r="BB180" s="14">
        <v>9.3194996271439194</v>
      </c>
      <c r="BC180" s="14">
        <v>22.488864690721702</v>
      </c>
      <c r="BD180" s="14">
        <v>20.962844610542898</v>
      </c>
      <c r="BE180" s="14">
        <v>19.261458333333302</v>
      </c>
      <c r="BF180" s="52">
        <v>0</v>
      </c>
      <c r="BG180" s="14">
        <v>0</v>
      </c>
      <c r="BH180" s="14">
        <v>0</v>
      </c>
      <c r="BI180" s="14">
        <v>0</v>
      </c>
      <c r="BJ180" s="14">
        <v>0</v>
      </c>
      <c r="BK180" s="14">
        <v>0</v>
      </c>
      <c r="BM180" s="4">
        <v>1000</v>
      </c>
      <c r="BO180" s="14">
        <v>0</v>
      </c>
      <c r="BP180" s="14">
        <v>0</v>
      </c>
      <c r="BQ180" s="14">
        <v>0</v>
      </c>
      <c r="BR180" s="14">
        <v>0</v>
      </c>
      <c r="BS180" s="14">
        <v>0</v>
      </c>
      <c r="BT180" s="14">
        <v>0</v>
      </c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59"/>
      <c r="CG180" s="61"/>
    </row>
    <row r="181" spans="1:85" ht="15" customHeight="1" x14ac:dyDescent="0.2">
      <c r="A181" s="87"/>
      <c r="B181" s="67"/>
      <c r="C181" s="13" t="s">
        <v>116</v>
      </c>
      <c r="D181" s="13" t="s">
        <v>6</v>
      </c>
      <c r="E181" s="14">
        <v>12.9132538388951</v>
      </c>
      <c r="F181" s="14">
        <v>12.795192861255</v>
      </c>
      <c r="G181" s="14">
        <v>11.144085217716301</v>
      </c>
      <c r="H181" s="14">
        <v>20.157333333333298</v>
      </c>
      <c r="I181" s="14">
        <v>16.208837429111501</v>
      </c>
      <c r="J181" s="14">
        <v>13.1548541204573</v>
      </c>
      <c r="K181" s="14">
        <v>18.648429442100301</v>
      </c>
      <c r="L181" s="14">
        <v>17.4989986648865</v>
      </c>
      <c r="M181" s="14">
        <v>12.476577797861101</v>
      </c>
      <c r="N181" s="14">
        <v>15.950291262135901</v>
      </c>
      <c r="O181" s="14">
        <v>20.593697136770899</v>
      </c>
      <c r="P181" s="14">
        <v>22.6587757313109</v>
      </c>
      <c r="Q181" s="14">
        <v>28.400545454545501</v>
      </c>
      <c r="R181" s="14">
        <v>29.497742663656901</v>
      </c>
      <c r="S181" s="14">
        <v>29.282</v>
      </c>
      <c r="T181" s="14">
        <v>24.3905518763797</v>
      </c>
      <c r="U181" s="14">
        <v>23.339353312302801</v>
      </c>
      <c r="V181" s="14">
        <v>16.199082934609301</v>
      </c>
      <c r="W181" s="14">
        <v>24.451398601398601</v>
      </c>
      <c r="X181" s="14">
        <v>20.073640350877199</v>
      </c>
      <c r="Y181" s="14">
        <v>22.9905976676385</v>
      </c>
      <c r="Z181" s="14">
        <v>23.894539375928701</v>
      </c>
      <c r="AA181" s="14">
        <v>21.644879786286701</v>
      </c>
      <c r="AB181" s="14">
        <v>21.260147058823499</v>
      </c>
      <c r="AC181" s="14">
        <v>22.333833533413401</v>
      </c>
      <c r="AD181" s="14">
        <v>22.045180722891601</v>
      </c>
      <c r="AE181" s="14">
        <v>17.2136241249327</v>
      </c>
      <c r="AF181" s="14">
        <v>20.142790073775998</v>
      </c>
      <c r="AG181" s="14">
        <v>18.728684807256201</v>
      </c>
      <c r="AH181" s="14">
        <v>16.554147250699</v>
      </c>
      <c r="AI181" s="14">
        <v>18.130249693000401</v>
      </c>
      <c r="AJ181" s="14">
        <v>17.700062656641599</v>
      </c>
      <c r="AK181" s="14">
        <v>17.583315130639299</v>
      </c>
      <c r="AL181" s="23">
        <v>19.298181818181799</v>
      </c>
      <c r="AM181" s="23">
        <v>18.225795053003498</v>
      </c>
      <c r="AN181" s="23">
        <v>13.314500000000001</v>
      </c>
      <c r="AO181" s="14">
        <v>14.822819843342</v>
      </c>
      <c r="AP181" s="14">
        <v>16.887714285714299</v>
      </c>
      <c r="AQ181" s="14">
        <v>16.5307142857143</v>
      </c>
      <c r="AR181" s="14">
        <v>14.898239999999999</v>
      </c>
      <c r="AS181" s="15">
        <v>24.439061200000001</v>
      </c>
      <c r="AT181" s="15">
        <v>13.6085560035842</v>
      </c>
      <c r="AU181" s="15">
        <v>18.8293295</v>
      </c>
      <c r="AV181" s="15">
        <v>0</v>
      </c>
      <c r="AW181" s="15">
        <v>0</v>
      </c>
      <c r="AX181" s="15">
        <v>11.4669553846154</v>
      </c>
      <c r="AY181" s="14">
        <v>22.36375</v>
      </c>
      <c r="AZ181" s="14">
        <v>0</v>
      </c>
      <c r="BA181" s="14">
        <v>19.212399999999999</v>
      </c>
      <c r="BB181" s="14">
        <v>0</v>
      </c>
      <c r="BC181" s="14">
        <v>0</v>
      </c>
      <c r="BD181" s="14">
        <v>0</v>
      </c>
      <c r="BE181" s="14">
        <v>0</v>
      </c>
      <c r="BF181" s="52">
        <v>0</v>
      </c>
      <c r="BG181" s="14">
        <v>0</v>
      </c>
      <c r="BH181" s="14">
        <v>0</v>
      </c>
      <c r="BI181" s="14">
        <v>0</v>
      </c>
      <c r="BJ181" s="14">
        <v>0</v>
      </c>
      <c r="BK181" s="14">
        <v>0</v>
      </c>
      <c r="BM181" s="4">
        <v>1000</v>
      </c>
      <c r="BO181" s="14">
        <v>0</v>
      </c>
      <c r="BP181" s="14">
        <v>0</v>
      </c>
      <c r="BQ181" s="14">
        <v>0</v>
      </c>
      <c r="BR181" s="14">
        <v>0</v>
      </c>
      <c r="BS181" s="14">
        <v>0</v>
      </c>
      <c r="BT181" s="14">
        <v>0</v>
      </c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59"/>
      <c r="CG181" s="61"/>
    </row>
    <row r="182" spans="1:85" ht="15" customHeight="1" x14ac:dyDescent="0.2">
      <c r="A182" s="87"/>
      <c r="B182" s="67"/>
      <c r="C182" s="13" t="s">
        <v>149</v>
      </c>
      <c r="D182" s="13" t="s">
        <v>6</v>
      </c>
      <c r="E182" s="14">
        <v>11.323384615384599</v>
      </c>
      <c r="F182" s="14">
        <v>14.3466533466533</v>
      </c>
      <c r="G182" s="14">
        <v>13.6785625</v>
      </c>
      <c r="H182" s="14">
        <v>0</v>
      </c>
      <c r="I182" s="14">
        <v>0</v>
      </c>
      <c r="J182" s="14">
        <v>17.660179640718599</v>
      </c>
      <c r="K182" s="14">
        <v>16.493636363636401</v>
      </c>
      <c r="L182" s="14">
        <v>0</v>
      </c>
      <c r="M182" s="14">
        <v>19.106148148148101</v>
      </c>
      <c r="N182" s="14">
        <v>29.83</v>
      </c>
      <c r="O182" s="14">
        <v>9.5956785647697398</v>
      </c>
      <c r="P182" s="14">
        <v>23.780102040816299</v>
      </c>
      <c r="Q182" s="14">
        <v>0</v>
      </c>
      <c r="R182" s="14">
        <v>0</v>
      </c>
      <c r="S182" s="14">
        <v>25.867999999999999</v>
      </c>
      <c r="T182" s="14">
        <v>47.3333333333333</v>
      </c>
      <c r="U182" s="14">
        <v>26.580223880597</v>
      </c>
      <c r="V182" s="14">
        <v>0</v>
      </c>
      <c r="W182" s="14">
        <v>23</v>
      </c>
      <c r="X182" s="14">
        <v>23.286000000000001</v>
      </c>
      <c r="Y182" s="14">
        <v>21.296666666666699</v>
      </c>
      <c r="Z182" s="14">
        <v>0</v>
      </c>
      <c r="AA182" s="14">
        <v>0</v>
      </c>
      <c r="AB182" s="14">
        <v>0</v>
      </c>
      <c r="AC182" s="14">
        <v>26.134814814814799</v>
      </c>
      <c r="AD182" s="14">
        <v>0</v>
      </c>
      <c r="AE182" s="14">
        <v>18.934000000000001</v>
      </c>
      <c r="AF182" s="14">
        <v>8.9417649059170294</v>
      </c>
      <c r="AG182" s="14">
        <v>19.143750000000001</v>
      </c>
      <c r="AH182" s="14">
        <v>0</v>
      </c>
      <c r="AI182" s="14">
        <v>17.092400000000001</v>
      </c>
      <c r="AJ182" s="14">
        <v>0</v>
      </c>
      <c r="AK182" s="14">
        <v>17.074999999999999</v>
      </c>
      <c r="AL182" s="23">
        <v>16.93</v>
      </c>
      <c r="AM182" s="14">
        <v>0</v>
      </c>
      <c r="AN182" s="23">
        <v>15.255000000000001</v>
      </c>
      <c r="AO182" s="14">
        <v>12.86</v>
      </c>
      <c r="AP182" s="14">
        <v>0</v>
      </c>
      <c r="AQ182" s="14">
        <v>0</v>
      </c>
      <c r="AR182" s="14">
        <v>15.477826086956499</v>
      </c>
      <c r="AS182" s="15">
        <v>15.8</v>
      </c>
      <c r="AT182" s="15">
        <v>14.4865240641711</v>
      </c>
      <c r="AU182" s="15">
        <v>0</v>
      </c>
      <c r="AV182" s="15">
        <v>0</v>
      </c>
      <c r="AW182" s="15">
        <v>0</v>
      </c>
      <c r="AX182" s="15">
        <v>0</v>
      </c>
      <c r="AY182" s="14">
        <v>19.5779</v>
      </c>
      <c r="AZ182" s="14">
        <v>0</v>
      </c>
      <c r="BA182" s="14">
        <v>10.704615714285699</v>
      </c>
      <c r="BB182" s="14">
        <v>0</v>
      </c>
      <c r="BC182" s="14">
        <v>0</v>
      </c>
      <c r="BD182" s="14">
        <v>13.52388</v>
      </c>
      <c r="BE182" s="14">
        <v>0</v>
      </c>
      <c r="BF182" s="52">
        <v>0</v>
      </c>
      <c r="BG182" s="14">
        <v>0</v>
      </c>
      <c r="BH182" s="14">
        <v>0</v>
      </c>
      <c r="BI182" s="14">
        <v>0</v>
      </c>
      <c r="BJ182" s="14">
        <v>0</v>
      </c>
      <c r="BK182" s="14">
        <v>0</v>
      </c>
      <c r="BM182" s="4">
        <v>1000</v>
      </c>
      <c r="BO182" s="14">
        <v>0</v>
      </c>
      <c r="BP182" s="14">
        <v>0</v>
      </c>
      <c r="BQ182" s="14">
        <v>0</v>
      </c>
      <c r="BR182" s="14">
        <v>0</v>
      </c>
      <c r="BS182" s="14">
        <v>0</v>
      </c>
      <c r="BT182" s="14">
        <v>0</v>
      </c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59"/>
      <c r="CG182" s="61"/>
    </row>
    <row r="183" spans="1:85" ht="15" customHeight="1" x14ac:dyDescent="0.2">
      <c r="A183" s="87"/>
      <c r="B183" s="67"/>
      <c r="C183" s="13" t="s">
        <v>150</v>
      </c>
      <c r="D183" s="13" t="s">
        <v>6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21.310833333333299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25.76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23">
        <v>20.396999999999998</v>
      </c>
      <c r="AM183" s="23">
        <v>19.927044025157201</v>
      </c>
      <c r="AN183" s="14">
        <v>0</v>
      </c>
      <c r="AO183" s="14">
        <v>14.7332</v>
      </c>
      <c r="AP183" s="14">
        <v>0</v>
      </c>
      <c r="AQ183" s="14">
        <v>16.003791469194301</v>
      </c>
      <c r="AR183" s="14">
        <v>0</v>
      </c>
      <c r="AS183" s="15">
        <v>0</v>
      </c>
      <c r="AT183" s="15">
        <v>0</v>
      </c>
      <c r="AU183" s="15">
        <v>0</v>
      </c>
      <c r="AV183" s="15">
        <v>0</v>
      </c>
      <c r="AW183" s="15">
        <v>0</v>
      </c>
      <c r="AX183" s="15">
        <v>0</v>
      </c>
      <c r="AY183" s="14">
        <v>0</v>
      </c>
      <c r="AZ183" s="14">
        <v>0</v>
      </c>
      <c r="BA183" s="14">
        <v>0</v>
      </c>
      <c r="BB183" s="14">
        <v>0</v>
      </c>
      <c r="BC183" s="14">
        <v>0</v>
      </c>
      <c r="BD183" s="14">
        <v>0</v>
      </c>
      <c r="BE183" s="14">
        <v>0</v>
      </c>
      <c r="BF183" s="52">
        <v>0</v>
      </c>
      <c r="BG183" s="14">
        <v>0</v>
      </c>
      <c r="BH183" s="14">
        <v>0</v>
      </c>
      <c r="BI183" s="14">
        <v>0</v>
      </c>
      <c r="BJ183" s="14">
        <v>0</v>
      </c>
      <c r="BK183" s="14">
        <v>0</v>
      </c>
      <c r="BM183" s="4">
        <v>1000</v>
      </c>
      <c r="BO183" s="14">
        <v>0</v>
      </c>
      <c r="BP183" s="14">
        <v>0</v>
      </c>
      <c r="BQ183" s="14">
        <v>0</v>
      </c>
      <c r="BR183" s="14">
        <v>0</v>
      </c>
      <c r="BS183" s="14">
        <v>0</v>
      </c>
      <c r="BT183" s="14">
        <v>0</v>
      </c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59"/>
      <c r="CG183" s="61"/>
    </row>
    <row r="184" spans="1:85" ht="15" customHeight="1" x14ac:dyDescent="0.2">
      <c r="A184" s="69">
        <v>23</v>
      </c>
      <c r="B184" s="72" t="s">
        <v>157</v>
      </c>
      <c r="C184" s="69" t="s">
        <v>19</v>
      </c>
      <c r="D184" s="13" t="s">
        <v>5</v>
      </c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4">
        <v>26.29</v>
      </c>
      <c r="AP184" s="15">
        <v>25.99</v>
      </c>
      <c r="AQ184" s="15">
        <v>25.78</v>
      </c>
      <c r="AR184" s="15">
        <v>25.43</v>
      </c>
      <c r="AS184" s="15">
        <v>25.75</v>
      </c>
      <c r="AT184" s="15">
        <v>25.94</v>
      </c>
      <c r="AU184" s="15">
        <v>26.16</v>
      </c>
      <c r="AV184" s="15">
        <v>25.44</v>
      </c>
      <c r="AW184" s="15">
        <v>25.55</v>
      </c>
      <c r="AX184" s="15">
        <v>25.81</v>
      </c>
      <c r="AY184" s="14">
        <v>26.1</v>
      </c>
      <c r="AZ184" s="14">
        <v>26.55</v>
      </c>
      <c r="BA184" s="14">
        <v>26.76</v>
      </c>
      <c r="BB184" s="14">
        <v>27.08</v>
      </c>
      <c r="BC184" s="14">
        <v>26.56</v>
      </c>
      <c r="BD184" s="14">
        <v>26.68</v>
      </c>
      <c r="BE184" s="14">
        <v>26.5</v>
      </c>
      <c r="BF184" s="15">
        <v>26.58</v>
      </c>
      <c r="BG184" s="14">
        <v>25.5</v>
      </c>
      <c r="BH184" s="14">
        <v>27.044149999999998</v>
      </c>
      <c r="BI184" s="14">
        <v>27.06</v>
      </c>
      <c r="BJ184" s="13">
        <v>27.04</v>
      </c>
      <c r="BK184" s="14">
        <v>27.26</v>
      </c>
      <c r="BL184" s="37">
        <f>BK184/BJ184-1</f>
        <v>8.1360946745563378E-3</v>
      </c>
      <c r="BM184" s="4">
        <v>1000</v>
      </c>
      <c r="BN184" s="49"/>
      <c r="BO184" s="50">
        <v>27.26</v>
      </c>
      <c r="BP184" s="14">
        <v>27.48</v>
      </c>
      <c r="BQ184" s="14">
        <v>27.48</v>
      </c>
      <c r="BR184" s="14">
        <v>27.77</v>
      </c>
      <c r="BS184" s="14">
        <v>27.77</v>
      </c>
      <c r="BT184" s="15">
        <v>30.45</v>
      </c>
      <c r="BU184" s="13">
        <v>33</v>
      </c>
      <c r="BV184" s="13">
        <v>31.41</v>
      </c>
      <c r="BW184" s="13">
        <v>28.9</v>
      </c>
      <c r="BX184" s="13">
        <v>29.06</v>
      </c>
      <c r="BY184" s="13">
        <v>28.17</v>
      </c>
      <c r="BZ184" s="13">
        <v>27.75</v>
      </c>
      <c r="CA184" s="13">
        <v>28.08</v>
      </c>
      <c r="CB184" s="13">
        <v>28.79</v>
      </c>
      <c r="CC184" s="13">
        <v>29.63</v>
      </c>
      <c r="CD184" s="13">
        <v>28.1</v>
      </c>
      <c r="CE184" s="13">
        <v>26.89</v>
      </c>
      <c r="CF184" s="59">
        <v>21.32</v>
      </c>
      <c r="CG184" s="61">
        <f>180000/7.0965/1000</f>
        <v>25.36461636017755</v>
      </c>
    </row>
    <row r="185" spans="1:85" ht="15" customHeight="1" x14ac:dyDescent="0.2">
      <c r="A185" s="70"/>
      <c r="B185" s="73"/>
      <c r="C185" s="70"/>
      <c r="D185" s="13" t="s">
        <v>6</v>
      </c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4">
        <v>24.4723404255319</v>
      </c>
      <c r="AP185" s="14">
        <v>0</v>
      </c>
      <c r="AQ185" s="15">
        <v>23.8267090620032</v>
      </c>
      <c r="AR185" s="15">
        <v>23.049038461538501</v>
      </c>
      <c r="AS185" s="15">
        <v>26.36</v>
      </c>
      <c r="AT185" s="15">
        <v>24.5</v>
      </c>
      <c r="AU185" s="15">
        <v>0</v>
      </c>
      <c r="AV185" s="15">
        <v>0</v>
      </c>
      <c r="AW185" s="15">
        <v>0</v>
      </c>
      <c r="AX185" s="15">
        <v>0</v>
      </c>
      <c r="AY185" s="14">
        <v>24.25</v>
      </c>
      <c r="AZ185" s="14">
        <v>24.82985</v>
      </c>
      <c r="BA185" s="14">
        <v>0</v>
      </c>
      <c r="BB185" s="14">
        <v>34.243243243243199</v>
      </c>
      <c r="BC185" s="14">
        <v>34.243243243243199</v>
      </c>
      <c r="BD185" s="14">
        <v>26.805</v>
      </c>
      <c r="BE185" s="14">
        <v>26.805</v>
      </c>
      <c r="BF185" s="15">
        <v>23.55</v>
      </c>
      <c r="BG185" s="14">
        <v>0</v>
      </c>
      <c r="BH185" s="14">
        <v>0</v>
      </c>
      <c r="BI185" s="14">
        <v>0</v>
      </c>
      <c r="BJ185" s="14">
        <v>0</v>
      </c>
      <c r="BK185" s="14">
        <v>0</v>
      </c>
      <c r="BM185" s="4">
        <v>1000</v>
      </c>
      <c r="BO185" s="14">
        <v>0</v>
      </c>
      <c r="BP185" s="14">
        <v>0</v>
      </c>
      <c r="BQ185" s="14">
        <v>0</v>
      </c>
      <c r="BR185" s="14">
        <v>0</v>
      </c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59"/>
      <c r="CG185" s="61"/>
    </row>
    <row r="186" spans="1:85" ht="15" customHeight="1" x14ac:dyDescent="0.2">
      <c r="A186" s="69">
        <v>24</v>
      </c>
      <c r="B186" s="72" t="s">
        <v>177</v>
      </c>
      <c r="C186" s="69" t="s">
        <v>27</v>
      </c>
      <c r="D186" s="13" t="s">
        <v>5</v>
      </c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4">
        <v>21.55</v>
      </c>
      <c r="AP186" s="15">
        <v>21.66</v>
      </c>
      <c r="AQ186" s="15">
        <v>22.2</v>
      </c>
      <c r="AR186" s="15">
        <v>22.61</v>
      </c>
      <c r="AS186" s="15">
        <v>22.63</v>
      </c>
      <c r="AT186" s="15">
        <v>19.63</v>
      </c>
      <c r="AU186" s="15">
        <v>19.09</v>
      </c>
      <c r="AV186" s="15">
        <v>17.86</v>
      </c>
      <c r="AW186" s="15">
        <v>17.809999999999999</v>
      </c>
      <c r="AX186" s="15">
        <v>17.7</v>
      </c>
      <c r="AY186" s="14">
        <v>17.899999999999999</v>
      </c>
      <c r="AZ186" s="14">
        <v>18.96</v>
      </c>
      <c r="BA186" s="14">
        <v>19.11</v>
      </c>
      <c r="BB186" s="14">
        <v>20.12</v>
      </c>
      <c r="BC186" s="14">
        <v>20.079999999999998</v>
      </c>
      <c r="BD186" s="14">
        <v>19.82</v>
      </c>
      <c r="BE186" s="14">
        <v>18.95</v>
      </c>
      <c r="BF186" s="15">
        <v>19.190000000000001</v>
      </c>
      <c r="BG186" s="14">
        <v>18.54</v>
      </c>
      <c r="BH186" s="14">
        <v>18.559000000000001</v>
      </c>
      <c r="BI186" s="14">
        <v>18.55</v>
      </c>
      <c r="BJ186" s="13">
        <v>25.54</v>
      </c>
      <c r="BK186" s="14">
        <v>25.7</v>
      </c>
      <c r="BL186" s="37">
        <f>BK186/BJ186-1</f>
        <v>6.2646828504306917E-3</v>
      </c>
      <c r="BM186" s="4">
        <v>1000</v>
      </c>
      <c r="BN186" s="49"/>
      <c r="BO186" s="50">
        <v>25.7</v>
      </c>
      <c r="BP186" s="14">
        <v>21.16</v>
      </c>
      <c r="BQ186" s="14">
        <v>21.16</v>
      </c>
      <c r="BR186" s="14">
        <v>21.03</v>
      </c>
      <c r="BS186" s="14">
        <v>21.03</v>
      </c>
      <c r="BT186" s="15">
        <v>18.11</v>
      </c>
      <c r="BU186" s="13">
        <v>18</v>
      </c>
      <c r="BV186" s="13">
        <v>18.690000000000001</v>
      </c>
      <c r="BW186" s="13">
        <v>18.53</v>
      </c>
      <c r="BX186" s="13">
        <v>18.16</v>
      </c>
      <c r="BY186" s="13">
        <v>17.61</v>
      </c>
      <c r="BZ186" s="13">
        <v>17.34</v>
      </c>
      <c r="CA186" s="13">
        <v>17.55</v>
      </c>
      <c r="CB186" s="13">
        <v>18</v>
      </c>
      <c r="CC186" s="13">
        <v>18.52</v>
      </c>
      <c r="CD186" s="13">
        <v>16.57</v>
      </c>
      <c r="CE186" s="13">
        <v>14.82</v>
      </c>
      <c r="CF186" s="59">
        <v>14.77</v>
      </c>
      <c r="CG186" s="61">
        <f>84000/7.0965/1000</f>
        <v>11.836820968082858</v>
      </c>
    </row>
    <row r="187" spans="1:85" ht="15" customHeight="1" x14ac:dyDescent="0.2">
      <c r="A187" s="71"/>
      <c r="B187" s="82"/>
      <c r="C187" s="71"/>
      <c r="D187" s="13" t="s">
        <v>6</v>
      </c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4">
        <v>15.3</v>
      </c>
      <c r="AP187" s="15">
        <v>17.8014159292035</v>
      </c>
      <c r="AQ187" s="15">
        <v>27.1434102360117</v>
      </c>
      <c r="AR187" s="15">
        <v>29.084879227053101</v>
      </c>
      <c r="AS187" s="15">
        <v>20.623584593030699</v>
      </c>
      <c r="AT187" s="15">
        <v>19.719063509149599</v>
      </c>
      <c r="AU187" s="15">
        <v>17.36</v>
      </c>
      <c r="AV187" s="15">
        <v>18.207931536780801</v>
      </c>
      <c r="AW187" s="15">
        <v>22.186527068961102</v>
      </c>
      <c r="AX187" s="15">
        <v>14.3951531151003</v>
      </c>
      <c r="AY187" s="14">
        <v>17.344219165899801</v>
      </c>
      <c r="AZ187" s="14">
        <v>28.125046728971999</v>
      </c>
      <c r="BA187" s="14">
        <v>19.6462545632786</v>
      </c>
      <c r="BB187" s="14">
        <v>18.861286187845302</v>
      </c>
      <c r="BC187" s="14">
        <v>17.865384615384599</v>
      </c>
      <c r="BD187" s="14">
        <v>18.065798319327701</v>
      </c>
      <c r="BE187" s="14">
        <v>23.5299307958478</v>
      </c>
      <c r="BF187" s="15">
        <v>18.9044666666667</v>
      </c>
      <c r="BG187" s="14">
        <v>0</v>
      </c>
      <c r="BH187" s="14">
        <v>0</v>
      </c>
      <c r="BI187" s="14">
        <v>0</v>
      </c>
      <c r="BJ187" s="14">
        <v>0</v>
      </c>
      <c r="BK187" s="14">
        <v>0</v>
      </c>
      <c r="BM187" s="4">
        <v>1000</v>
      </c>
      <c r="BO187" s="14">
        <v>0</v>
      </c>
      <c r="BP187" s="14">
        <v>0</v>
      </c>
      <c r="BQ187" s="14">
        <v>0</v>
      </c>
      <c r="BR187" s="14">
        <v>0</v>
      </c>
      <c r="BS187" s="14">
        <v>0</v>
      </c>
      <c r="BT187" s="14">
        <v>0</v>
      </c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59"/>
      <c r="CG187" s="61"/>
    </row>
    <row r="188" spans="1:85" ht="15" customHeight="1" x14ac:dyDescent="0.2">
      <c r="A188" s="71"/>
      <c r="B188" s="83" t="s">
        <v>151</v>
      </c>
      <c r="C188" s="13" t="s">
        <v>152</v>
      </c>
      <c r="D188" s="13" t="s">
        <v>6</v>
      </c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4">
        <v>7.3161157024793404</v>
      </c>
      <c r="AP188" s="15">
        <v>20.225225225225198</v>
      </c>
      <c r="AQ188" s="15">
        <v>6.8404098791381998</v>
      </c>
      <c r="AR188" s="15">
        <v>5.24222972972973</v>
      </c>
      <c r="AS188" s="15">
        <v>5.7152317880794703</v>
      </c>
      <c r="AT188" s="15">
        <v>5.5573415765069596</v>
      </c>
      <c r="AU188" s="15">
        <v>5.6061111111111099</v>
      </c>
      <c r="AV188" s="15">
        <v>5.4233333333333302</v>
      </c>
      <c r="AW188" s="15">
        <v>0</v>
      </c>
      <c r="AX188" s="15">
        <v>0</v>
      </c>
      <c r="AY188" s="14">
        <v>5.2416161616161601</v>
      </c>
      <c r="AZ188" s="14">
        <v>0</v>
      </c>
      <c r="BA188" s="14">
        <v>5.2740839694656501</v>
      </c>
      <c r="BB188" s="14">
        <v>0</v>
      </c>
      <c r="BC188" s="14">
        <v>6.0197983501374903</v>
      </c>
      <c r="BD188" s="14">
        <v>0</v>
      </c>
      <c r="BE188" s="14">
        <v>5.7556422463193204</v>
      </c>
      <c r="BF188" s="14">
        <v>5.56</v>
      </c>
      <c r="BG188" s="14">
        <v>0</v>
      </c>
      <c r="BH188" s="14">
        <v>0</v>
      </c>
      <c r="BI188" s="14">
        <v>0</v>
      </c>
      <c r="BJ188" s="14">
        <v>0</v>
      </c>
      <c r="BK188" s="14">
        <v>0</v>
      </c>
      <c r="BL188" s="37"/>
      <c r="BM188" s="4">
        <v>1000</v>
      </c>
      <c r="BO188" s="14">
        <v>0</v>
      </c>
      <c r="BP188" s="14">
        <v>0</v>
      </c>
      <c r="BQ188" s="14">
        <v>0</v>
      </c>
      <c r="BR188" s="14">
        <v>0</v>
      </c>
      <c r="BS188" s="14">
        <v>0</v>
      </c>
      <c r="BT188" s="14">
        <v>0</v>
      </c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59"/>
      <c r="CG188" s="61"/>
    </row>
    <row r="189" spans="1:85" ht="15" customHeight="1" x14ac:dyDescent="0.2">
      <c r="A189" s="70"/>
      <c r="B189" s="83"/>
      <c r="C189" s="13" t="s">
        <v>47</v>
      </c>
      <c r="D189" s="13" t="s">
        <v>6</v>
      </c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4">
        <v>15.510586097228501</v>
      </c>
      <c r="AP189" s="15">
        <v>13.75</v>
      </c>
      <c r="AQ189" s="14">
        <v>0</v>
      </c>
      <c r="AR189" s="15">
        <v>16.1690110674759</v>
      </c>
      <c r="AS189" s="15">
        <v>13.6</v>
      </c>
      <c r="AT189" s="15">
        <v>0</v>
      </c>
      <c r="AU189" s="15">
        <v>20.047999999999998</v>
      </c>
      <c r="AV189" s="15">
        <v>39.6142857142857</v>
      </c>
      <c r="AW189" s="15">
        <v>0</v>
      </c>
      <c r="AX189" s="15">
        <v>0</v>
      </c>
      <c r="AY189" s="14">
        <v>0</v>
      </c>
      <c r="AZ189" s="14">
        <v>39.466666666666697</v>
      </c>
      <c r="BA189" s="14">
        <v>30.968733333333301</v>
      </c>
      <c r="BB189" s="14">
        <v>12.3</v>
      </c>
      <c r="BC189" s="14">
        <v>14.0081183333333</v>
      </c>
      <c r="BD189" s="14">
        <v>19.6763563878139</v>
      </c>
      <c r="BE189" s="14">
        <v>18.6484554794521</v>
      </c>
      <c r="BF189" s="14">
        <v>0</v>
      </c>
      <c r="BG189" s="14">
        <v>0</v>
      </c>
      <c r="BH189" s="14">
        <v>0</v>
      </c>
      <c r="BI189" s="14">
        <v>0</v>
      </c>
      <c r="BJ189" s="14">
        <v>0</v>
      </c>
      <c r="BK189" s="14">
        <v>0</v>
      </c>
      <c r="BM189" s="4">
        <v>1000</v>
      </c>
      <c r="BO189" s="14">
        <v>0</v>
      </c>
      <c r="BP189" s="14">
        <v>0</v>
      </c>
      <c r="BQ189" s="14">
        <v>0</v>
      </c>
      <c r="BR189" s="14">
        <v>0</v>
      </c>
      <c r="BS189" s="14">
        <v>0</v>
      </c>
      <c r="BT189" s="14">
        <v>0</v>
      </c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59"/>
      <c r="CG189" s="61"/>
    </row>
    <row r="190" spans="1:85" ht="15" customHeight="1" x14ac:dyDescent="0.2">
      <c r="A190" s="87">
        <v>25</v>
      </c>
      <c r="B190" s="72" t="s">
        <v>184</v>
      </c>
      <c r="C190" s="69" t="s">
        <v>62</v>
      </c>
      <c r="D190" s="13" t="s">
        <v>5</v>
      </c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4">
        <v>140.78</v>
      </c>
      <c r="AP190" s="15">
        <v>141.52000000000001</v>
      </c>
      <c r="AQ190" s="15">
        <v>140.38</v>
      </c>
      <c r="AR190" s="15">
        <v>138.47</v>
      </c>
      <c r="AS190" s="15">
        <v>135.80000000000001</v>
      </c>
      <c r="AT190" s="15">
        <v>137.41999999999999</v>
      </c>
      <c r="AU190" s="15">
        <v>131.52000000000001</v>
      </c>
      <c r="AV190" s="15">
        <v>132.9</v>
      </c>
      <c r="AW190" s="15">
        <v>135.77000000000001</v>
      </c>
      <c r="AX190" s="15">
        <v>135.69999999999999</v>
      </c>
      <c r="AY190" s="14">
        <v>134.22999999999999</v>
      </c>
      <c r="AZ190" s="14">
        <v>136.53</v>
      </c>
      <c r="BA190" s="14">
        <v>137.6</v>
      </c>
      <c r="BB190" s="14">
        <v>139.27000000000001</v>
      </c>
      <c r="BC190" s="14">
        <v>138.99</v>
      </c>
      <c r="BD190" s="14">
        <v>129.6</v>
      </c>
      <c r="BE190" s="14">
        <v>129.44</v>
      </c>
      <c r="BF190" s="15">
        <v>130.56</v>
      </c>
      <c r="BG190" s="14">
        <v>123.63</v>
      </c>
      <c r="BH190" s="14">
        <v>126.044</v>
      </c>
      <c r="BI190" s="14">
        <v>126</v>
      </c>
      <c r="BJ190" s="13">
        <v>136.21</v>
      </c>
      <c r="BK190" s="14">
        <v>152.66999999999999</v>
      </c>
      <c r="BL190" s="37">
        <f>BK190/BJ190-1</f>
        <v>0.12084281623962978</v>
      </c>
      <c r="BM190" s="4">
        <v>1000</v>
      </c>
      <c r="BN190" s="49"/>
      <c r="BO190" s="50">
        <v>152.66999999999999</v>
      </c>
      <c r="BP190" s="14">
        <v>161.46</v>
      </c>
      <c r="BQ190" s="14">
        <v>161.46</v>
      </c>
      <c r="BR190" s="14">
        <v>182.5</v>
      </c>
      <c r="BS190" s="13">
        <v>190.43</v>
      </c>
      <c r="BT190" s="13">
        <v>188.95</v>
      </c>
      <c r="BU190" s="13">
        <v>165.04</v>
      </c>
      <c r="BV190" s="13">
        <v>191.44</v>
      </c>
      <c r="BW190" s="13">
        <v>192.69</v>
      </c>
      <c r="BX190" s="13">
        <v>197.61</v>
      </c>
      <c r="BY190" s="13">
        <v>197.21</v>
      </c>
      <c r="BZ190" s="13">
        <v>194.23</v>
      </c>
      <c r="CA190" s="13">
        <v>196.56</v>
      </c>
      <c r="CB190" s="13">
        <v>201.51</v>
      </c>
      <c r="CC190" s="13">
        <v>200.02</v>
      </c>
      <c r="CD190" s="13">
        <v>191.64</v>
      </c>
      <c r="CE190" s="13">
        <v>188.94</v>
      </c>
      <c r="CF190" s="59">
        <v>188.26</v>
      </c>
      <c r="CG190" s="61">
        <f>880000/7.0965/1000</f>
        <v>124.00479109420137</v>
      </c>
    </row>
    <row r="191" spans="1:85" ht="15" customHeight="1" x14ac:dyDescent="0.2">
      <c r="A191" s="87"/>
      <c r="B191" s="73"/>
      <c r="C191" s="70"/>
      <c r="D191" s="13" t="s">
        <v>6</v>
      </c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4">
        <v>132.41454545454499</v>
      </c>
      <c r="AP191" s="14">
        <v>0</v>
      </c>
      <c r="AQ191" s="15">
        <v>132.21632653061201</v>
      </c>
      <c r="AR191" s="15">
        <v>131.15329192546599</v>
      </c>
      <c r="AS191" s="15">
        <v>124.547142857143</v>
      </c>
      <c r="AT191" s="15">
        <v>125.478237685796</v>
      </c>
      <c r="AU191" s="15">
        <v>138.94999999999999</v>
      </c>
      <c r="AV191" s="15">
        <v>121.220050943396</v>
      </c>
      <c r="AW191" s="15">
        <v>142.27758823529399</v>
      </c>
      <c r="AX191" s="15">
        <v>0</v>
      </c>
      <c r="AY191" s="14">
        <v>125.565785964912</v>
      </c>
      <c r="AZ191" s="14">
        <v>124.933271028037</v>
      </c>
      <c r="BA191" s="14">
        <v>0</v>
      </c>
      <c r="BB191" s="14">
        <v>164.09791597750601</v>
      </c>
      <c r="BC191" s="14">
        <v>124.29861123595499</v>
      </c>
      <c r="BD191" s="14">
        <v>133.78527816092</v>
      </c>
      <c r="BE191" s="14">
        <v>0</v>
      </c>
      <c r="BF191" s="14">
        <v>120.2555375</v>
      </c>
      <c r="BG191" s="14">
        <v>0</v>
      </c>
      <c r="BH191" s="14">
        <v>0</v>
      </c>
      <c r="BI191" s="14">
        <v>0</v>
      </c>
      <c r="BJ191" s="14">
        <v>0</v>
      </c>
      <c r="BK191" s="14">
        <v>0</v>
      </c>
      <c r="BM191" s="4">
        <v>1000</v>
      </c>
      <c r="BO191" s="14">
        <v>0</v>
      </c>
      <c r="BP191" s="14">
        <v>0</v>
      </c>
      <c r="BQ191" s="14">
        <v>0</v>
      </c>
      <c r="BR191" s="14">
        <v>0</v>
      </c>
      <c r="BS191" s="14">
        <v>0</v>
      </c>
      <c r="BT191" s="14">
        <v>0</v>
      </c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59"/>
      <c r="CG191" s="61"/>
    </row>
    <row r="192" spans="1:85" ht="15" customHeight="1" x14ac:dyDescent="0.2">
      <c r="A192" s="87"/>
      <c r="B192" s="72" t="s">
        <v>153</v>
      </c>
      <c r="C192" s="13" t="s">
        <v>154</v>
      </c>
      <c r="D192" s="13" t="s">
        <v>6</v>
      </c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4">
        <v>0</v>
      </c>
      <c r="AP192" s="14">
        <v>0</v>
      </c>
      <c r="AQ192" s="14">
        <v>0</v>
      </c>
      <c r="AR192" s="15">
        <v>45.642424242424198</v>
      </c>
      <c r="AS192" s="15">
        <v>55.495852538747002</v>
      </c>
      <c r="AT192" s="15">
        <v>34.341232780612202</v>
      </c>
      <c r="AU192" s="15">
        <v>39.233720761596899</v>
      </c>
      <c r="AV192" s="15">
        <v>0</v>
      </c>
      <c r="AW192" s="15">
        <v>32.619191919191898</v>
      </c>
      <c r="AX192" s="15">
        <v>0</v>
      </c>
      <c r="AY192" s="14">
        <v>1.8181818181818199</v>
      </c>
      <c r="AZ192" s="14">
        <v>0</v>
      </c>
      <c r="BA192" s="14">
        <v>0</v>
      </c>
      <c r="BB192" s="14">
        <v>53.255130681818201</v>
      </c>
      <c r="BC192" s="14">
        <v>0</v>
      </c>
      <c r="BD192" s="14">
        <v>0</v>
      </c>
      <c r="BE192" s="14">
        <v>0</v>
      </c>
      <c r="BF192" s="14">
        <v>0</v>
      </c>
      <c r="BG192" s="14">
        <v>0</v>
      </c>
      <c r="BH192" s="14">
        <v>0</v>
      </c>
      <c r="BI192" s="14">
        <v>0</v>
      </c>
      <c r="BJ192" s="14">
        <v>0</v>
      </c>
      <c r="BK192" s="14">
        <v>0</v>
      </c>
      <c r="BL192" s="37"/>
      <c r="BM192" s="4">
        <v>1000</v>
      </c>
      <c r="BO192" s="14">
        <v>0</v>
      </c>
      <c r="BP192" s="14">
        <v>0</v>
      </c>
      <c r="BQ192" s="14">
        <v>0</v>
      </c>
      <c r="BR192" s="14">
        <v>0</v>
      </c>
      <c r="BS192" s="14">
        <v>0</v>
      </c>
      <c r="BT192" s="14">
        <v>0</v>
      </c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59"/>
      <c r="CG192" s="61"/>
    </row>
    <row r="193" spans="1:85" ht="15" customHeight="1" x14ac:dyDescent="0.2">
      <c r="A193" s="87"/>
      <c r="B193" s="73"/>
      <c r="C193" s="13" t="s">
        <v>155</v>
      </c>
      <c r="D193" s="13" t="s">
        <v>6</v>
      </c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4">
        <v>5.1835201793722003</v>
      </c>
      <c r="AP193" s="14">
        <v>0</v>
      </c>
      <c r="AQ193" s="14">
        <v>0</v>
      </c>
      <c r="AR193" s="14">
        <v>0</v>
      </c>
      <c r="AS193" s="15">
        <v>4.9010961320398101</v>
      </c>
      <c r="AT193" s="15">
        <v>5.0480769230769198</v>
      </c>
      <c r="AU193" s="15">
        <v>0</v>
      </c>
      <c r="AV193" s="15">
        <v>4.6411483253588504</v>
      </c>
      <c r="AW193" s="15">
        <v>0</v>
      </c>
      <c r="AX193" s="15">
        <v>5.3557692307692299</v>
      </c>
      <c r="AY193" s="14">
        <v>7.2937293729372898</v>
      </c>
      <c r="AZ193" s="14">
        <v>2.8571428571428599</v>
      </c>
      <c r="BA193" s="14">
        <v>3.81368374688005</v>
      </c>
      <c r="BB193" s="14">
        <v>0</v>
      </c>
      <c r="BC193" s="14">
        <v>0</v>
      </c>
      <c r="BD193" s="14">
        <v>0</v>
      </c>
      <c r="BE193" s="14">
        <v>0</v>
      </c>
      <c r="BF193" s="14">
        <v>5.3014354066985598</v>
      </c>
      <c r="BG193" s="14">
        <v>0</v>
      </c>
      <c r="BH193" s="14">
        <v>0</v>
      </c>
      <c r="BI193" s="14">
        <v>0</v>
      </c>
      <c r="BJ193" s="14">
        <v>0</v>
      </c>
      <c r="BK193" s="14">
        <v>0</v>
      </c>
      <c r="BM193" s="4">
        <v>1000</v>
      </c>
      <c r="BO193" s="14">
        <v>0</v>
      </c>
      <c r="BP193" s="14">
        <v>0</v>
      </c>
      <c r="BQ193" s="14">
        <v>0</v>
      </c>
      <c r="BR193" s="14">
        <v>0</v>
      </c>
      <c r="BS193" s="14">
        <v>0</v>
      </c>
      <c r="BT193" s="14">
        <v>0</v>
      </c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59"/>
      <c r="CG193" s="61"/>
    </row>
    <row r="194" spans="1:85" ht="15" customHeight="1" x14ac:dyDescent="0.3">
      <c r="A194" s="65">
        <v>26</v>
      </c>
      <c r="B194" s="74" t="s">
        <v>178</v>
      </c>
      <c r="C194" s="65" t="s">
        <v>4</v>
      </c>
      <c r="D194" s="53" t="s">
        <v>5</v>
      </c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14">
        <v>31.6</v>
      </c>
      <c r="AP194" s="15">
        <v>33.21</v>
      </c>
      <c r="AQ194" s="15">
        <v>32.229999999999997</v>
      </c>
      <c r="AR194" s="15">
        <v>31.79</v>
      </c>
      <c r="AS194" s="15">
        <v>31.83</v>
      </c>
      <c r="AT194" s="15">
        <v>28.04</v>
      </c>
      <c r="AU194" s="15">
        <v>27.58</v>
      </c>
      <c r="AV194" s="15">
        <v>27.15</v>
      </c>
      <c r="AW194" s="15">
        <v>25.55</v>
      </c>
      <c r="AX194" s="15">
        <v>25.37</v>
      </c>
      <c r="AY194" s="14">
        <v>25.35</v>
      </c>
      <c r="AZ194" s="14">
        <v>25.79</v>
      </c>
      <c r="BA194" s="14">
        <v>25.07</v>
      </c>
      <c r="BB194" s="14">
        <v>25.22</v>
      </c>
      <c r="BC194" s="14">
        <v>25.17</v>
      </c>
      <c r="BD194" s="14">
        <v>24.85</v>
      </c>
      <c r="BE194" s="14">
        <v>23.11</v>
      </c>
      <c r="BF194" s="15">
        <v>23.6</v>
      </c>
      <c r="BG194" s="14">
        <v>22.41</v>
      </c>
      <c r="BH194" s="14">
        <v>22.424990000000001</v>
      </c>
      <c r="BI194" s="14">
        <v>22.42</v>
      </c>
      <c r="BJ194" s="13">
        <v>26.31</v>
      </c>
      <c r="BK194" s="36">
        <f>BN194/BM194</f>
        <v>29.598700000000001</v>
      </c>
      <c r="BL194" s="37">
        <f>BK194/BJ194-1</f>
        <v>0.12499809958190822</v>
      </c>
      <c r="BM194" s="4">
        <v>1000</v>
      </c>
      <c r="BN194" s="41">
        <v>29598.7</v>
      </c>
      <c r="BO194" s="42">
        <v>28.26</v>
      </c>
      <c r="BP194" s="14">
        <v>26.33</v>
      </c>
      <c r="BQ194" s="14">
        <v>25.95</v>
      </c>
      <c r="BR194" s="14">
        <v>26.18</v>
      </c>
      <c r="BS194" s="13">
        <v>24.09</v>
      </c>
      <c r="BT194" s="13">
        <v>20.25</v>
      </c>
      <c r="BU194" s="13">
        <v>20.03</v>
      </c>
      <c r="BV194" s="13">
        <v>18.690000000000001</v>
      </c>
      <c r="BW194" s="13">
        <v>18.53</v>
      </c>
      <c r="BX194" s="13">
        <v>18.45</v>
      </c>
      <c r="BY194" s="13">
        <v>17.89</v>
      </c>
      <c r="BZ194" s="13">
        <v>17.34</v>
      </c>
      <c r="CA194" s="13">
        <v>17.13</v>
      </c>
      <c r="CB194" s="13">
        <v>17.559999999999999</v>
      </c>
      <c r="CC194" s="13">
        <v>18.079999999999998</v>
      </c>
      <c r="CD194" s="13">
        <v>17.579999999999998</v>
      </c>
      <c r="CE194" s="13">
        <v>16.71</v>
      </c>
      <c r="CF194" s="59">
        <v>16.36</v>
      </c>
      <c r="CG194" s="61">
        <f>113000/7.0965/1000</f>
        <v>15.923342492778131</v>
      </c>
    </row>
    <row r="195" spans="1:85" ht="15" customHeight="1" x14ac:dyDescent="0.2">
      <c r="A195" s="84"/>
      <c r="B195" s="75"/>
      <c r="C195" s="66"/>
      <c r="D195" s="53" t="s">
        <v>6</v>
      </c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14">
        <v>31.4051548269581</v>
      </c>
      <c r="AP195" s="15">
        <v>30.138297872340399</v>
      </c>
      <c r="AQ195" s="15">
        <v>30.371694026447798</v>
      </c>
      <c r="AR195" s="15">
        <v>29.8178712871287</v>
      </c>
      <c r="AS195" s="15">
        <v>29.847272727272699</v>
      </c>
      <c r="AT195" s="15">
        <v>27</v>
      </c>
      <c r="AU195" s="15">
        <v>26.5</v>
      </c>
      <c r="AV195" s="15">
        <v>0</v>
      </c>
      <c r="AW195" s="15">
        <v>0</v>
      </c>
      <c r="AX195" s="15">
        <v>24.78</v>
      </c>
      <c r="AY195" s="14">
        <v>27.164818612711802</v>
      </c>
      <c r="AZ195" s="14">
        <v>24.858103376679399</v>
      </c>
      <c r="BA195" s="14">
        <v>24.086428571428598</v>
      </c>
      <c r="BB195" s="14">
        <v>24.270805369127501</v>
      </c>
      <c r="BC195" s="14">
        <v>27.7593984962406</v>
      </c>
      <c r="BD195" s="14">
        <v>23.508230000000001</v>
      </c>
      <c r="BE195" s="14">
        <v>0</v>
      </c>
      <c r="BF195" s="15">
        <v>0</v>
      </c>
      <c r="BG195" s="14">
        <v>0</v>
      </c>
      <c r="BH195" s="14">
        <v>0</v>
      </c>
      <c r="BI195" s="14">
        <v>0</v>
      </c>
      <c r="BJ195" s="14">
        <v>0</v>
      </c>
      <c r="BK195" s="14">
        <v>0</v>
      </c>
      <c r="BM195" s="4">
        <v>1000</v>
      </c>
      <c r="BO195" s="14">
        <v>0</v>
      </c>
      <c r="BP195" s="14">
        <v>0</v>
      </c>
      <c r="BQ195" s="14">
        <v>0</v>
      </c>
      <c r="BR195" s="14">
        <v>0</v>
      </c>
      <c r="BS195" s="14">
        <v>0</v>
      </c>
      <c r="BT195" s="14">
        <v>0</v>
      </c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59"/>
      <c r="CG195" s="61"/>
    </row>
    <row r="196" spans="1:85" ht="15" customHeight="1" x14ac:dyDescent="0.2">
      <c r="A196" s="84"/>
      <c r="B196" s="74" t="s">
        <v>179</v>
      </c>
      <c r="C196" s="53" t="s">
        <v>37</v>
      </c>
      <c r="D196" s="53" t="s">
        <v>6</v>
      </c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14">
        <v>8.7396131805157609</v>
      </c>
      <c r="AP196" s="15">
        <v>6.0204081632653104</v>
      </c>
      <c r="AQ196" s="15">
        <v>9.2838557213930404</v>
      </c>
      <c r="AR196" s="15">
        <v>10.345222222222199</v>
      </c>
      <c r="AS196" s="15">
        <v>0</v>
      </c>
      <c r="AT196" s="15">
        <v>0</v>
      </c>
      <c r="AU196" s="15">
        <v>26.473215613382902</v>
      </c>
      <c r="AV196" s="15">
        <v>0</v>
      </c>
      <c r="AW196" s="15">
        <v>0</v>
      </c>
      <c r="AX196" s="15">
        <v>0</v>
      </c>
      <c r="AY196" s="14">
        <v>0</v>
      </c>
      <c r="AZ196" s="14">
        <v>0</v>
      </c>
      <c r="BA196" s="14">
        <v>0</v>
      </c>
      <c r="BB196" s="14">
        <v>0</v>
      </c>
      <c r="BC196" s="14">
        <v>0</v>
      </c>
      <c r="BD196" s="14">
        <v>0</v>
      </c>
      <c r="BE196" s="14">
        <v>0</v>
      </c>
      <c r="BF196" s="14">
        <v>0</v>
      </c>
      <c r="BG196" s="14">
        <v>0</v>
      </c>
      <c r="BH196" s="14">
        <v>0</v>
      </c>
      <c r="BI196" s="14">
        <v>0</v>
      </c>
      <c r="BJ196" s="14">
        <v>0</v>
      </c>
      <c r="BK196" s="14">
        <v>0</v>
      </c>
      <c r="BM196" s="4">
        <v>1000</v>
      </c>
      <c r="BO196" s="14">
        <v>0</v>
      </c>
      <c r="BP196" s="14">
        <v>0</v>
      </c>
      <c r="BQ196" s="14">
        <v>0</v>
      </c>
      <c r="BR196" s="14">
        <v>0</v>
      </c>
      <c r="BS196" s="14">
        <v>0</v>
      </c>
      <c r="BT196" s="14">
        <v>0</v>
      </c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59"/>
      <c r="CG196" s="61"/>
    </row>
    <row r="197" spans="1:85" ht="15" customHeight="1" x14ac:dyDescent="0.2">
      <c r="A197" s="84"/>
      <c r="B197" s="76"/>
      <c r="C197" s="53" t="s">
        <v>39</v>
      </c>
      <c r="D197" s="53" t="s">
        <v>6</v>
      </c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14">
        <v>9.3673751466944797</v>
      </c>
      <c r="AP197" s="15">
        <v>4.9128822984244698</v>
      </c>
      <c r="AQ197" s="15">
        <v>5.1993685461704198</v>
      </c>
      <c r="AR197" s="15">
        <v>7.1310151674971802</v>
      </c>
      <c r="AS197" s="15">
        <v>3.6510244282066102</v>
      </c>
      <c r="AT197" s="15">
        <v>4.3367685137234604</v>
      </c>
      <c r="AU197" s="15">
        <v>0</v>
      </c>
      <c r="AV197" s="15">
        <v>0</v>
      </c>
      <c r="AW197" s="15">
        <v>0</v>
      </c>
      <c r="AX197" s="15">
        <v>0</v>
      </c>
      <c r="AY197" s="14">
        <v>0</v>
      </c>
      <c r="AZ197" s="14">
        <v>0</v>
      </c>
      <c r="BA197" s="14">
        <v>0</v>
      </c>
      <c r="BB197" s="14">
        <v>0</v>
      </c>
      <c r="BC197" s="14">
        <v>0</v>
      </c>
      <c r="BD197" s="14">
        <v>5.55</v>
      </c>
      <c r="BE197" s="14">
        <v>5.45</v>
      </c>
      <c r="BF197" s="14">
        <v>0</v>
      </c>
      <c r="BG197" s="14">
        <v>0</v>
      </c>
      <c r="BH197" s="14">
        <v>0</v>
      </c>
      <c r="BI197" s="14">
        <v>0</v>
      </c>
      <c r="BJ197" s="14">
        <v>0</v>
      </c>
      <c r="BK197" s="14">
        <v>0</v>
      </c>
      <c r="BM197" s="4">
        <v>1000</v>
      </c>
      <c r="BO197" s="14">
        <v>0</v>
      </c>
      <c r="BP197" s="14">
        <v>0</v>
      </c>
      <c r="BQ197" s="14">
        <v>0</v>
      </c>
      <c r="BR197" s="14">
        <v>0</v>
      </c>
      <c r="BS197" s="14">
        <v>0</v>
      </c>
      <c r="BT197" s="14">
        <v>0</v>
      </c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59"/>
      <c r="CG197" s="61"/>
    </row>
    <row r="198" spans="1:85" ht="15" customHeight="1" x14ac:dyDescent="0.2">
      <c r="A198" s="84"/>
      <c r="B198" s="76"/>
      <c r="C198" s="53" t="s">
        <v>40</v>
      </c>
      <c r="D198" s="53" t="s">
        <v>6</v>
      </c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14">
        <v>17.557775665839898</v>
      </c>
      <c r="AP198" s="15">
        <v>0</v>
      </c>
      <c r="AQ198" s="15">
        <v>15.3181918795851</v>
      </c>
      <c r="AR198" s="15">
        <v>17.338690366550001</v>
      </c>
      <c r="AS198" s="55">
        <v>0</v>
      </c>
      <c r="AT198" s="55">
        <v>0</v>
      </c>
      <c r="AU198" s="55">
        <v>0</v>
      </c>
      <c r="AV198" s="55">
        <v>0</v>
      </c>
      <c r="AW198" s="55">
        <v>31.530479896238699</v>
      </c>
      <c r="AX198" s="55">
        <v>0</v>
      </c>
      <c r="AY198" s="14">
        <v>0</v>
      </c>
      <c r="AZ198" s="14">
        <v>18.972000000000001</v>
      </c>
      <c r="BA198" s="14">
        <v>18.2984033095859</v>
      </c>
      <c r="BB198" s="14">
        <v>16.363636363636399</v>
      </c>
      <c r="BC198" s="53">
        <v>12.4</v>
      </c>
      <c r="BD198" s="14">
        <v>17.496767068273101</v>
      </c>
      <c r="BE198" s="14">
        <v>15.7055088195387</v>
      </c>
      <c r="BF198" s="14">
        <v>0</v>
      </c>
      <c r="BG198" s="14">
        <v>0</v>
      </c>
      <c r="BH198" s="14">
        <v>0</v>
      </c>
      <c r="BI198" s="14">
        <v>0</v>
      </c>
      <c r="BJ198" s="14">
        <v>0</v>
      </c>
      <c r="BK198" s="14">
        <v>0</v>
      </c>
      <c r="BM198" s="4">
        <v>1000</v>
      </c>
      <c r="BO198" s="14">
        <v>0</v>
      </c>
      <c r="BP198" s="14">
        <v>0</v>
      </c>
      <c r="BQ198" s="14">
        <v>0</v>
      </c>
      <c r="BR198" s="14">
        <v>0</v>
      </c>
      <c r="BS198" s="14">
        <v>0</v>
      </c>
      <c r="BT198" s="14">
        <v>0</v>
      </c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59"/>
      <c r="CG198" s="61"/>
    </row>
    <row r="199" spans="1:85" ht="15" customHeight="1" x14ac:dyDescent="0.2">
      <c r="A199" s="85">
        <v>27</v>
      </c>
      <c r="B199" s="74" t="s">
        <v>180</v>
      </c>
      <c r="C199" s="65" t="s">
        <v>4</v>
      </c>
      <c r="D199" s="53" t="s">
        <v>5</v>
      </c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14">
        <v>45.97</v>
      </c>
      <c r="AP199" s="15">
        <v>46.21</v>
      </c>
      <c r="AQ199" s="15">
        <v>45.84</v>
      </c>
      <c r="AR199" s="15">
        <v>48.04</v>
      </c>
      <c r="AS199" s="15">
        <v>48.1</v>
      </c>
      <c r="AT199" s="15">
        <v>48.38</v>
      </c>
      <c r="AU199" s="15">
        <v>50.91</v>
      </c>
      <c r="AV199" s="15">
        <v>48.59</v>
      </c>
      <c r="AW199" s="15">
        <v>48.18</v>
      </c>
      <c r="AX199" s="15">
        <v>47.2</v>
      </c>
      <c r="AY199" s="14">
        <v>49.22</v>
      </c>
      <c r="AZ199" s="14">
        <v>49.3</v>
      </c>
      <c r="BA199" s="14">
        <v>49.69</v>
      </c>
      <c r="BB199" s="14">
        <v>50.29</v>
      </c>
      <c r="BC199" s="14">
        <v>50.96</v>
      </c>
      <c r="BD199" s="14">
        <v>49.55</v>
      </c>
      <c r="BE199" s="14">
        <v>50.85</v>
      </c>
      <c r="BF199" s="15">
        <v>51.91</v>
      </c>
      <c r="BG199" s="14">
        <v>50.22</v>
      </c>
      <c r="BH199" s="14">
        <v>50.262909999999998</v>
      </c>
      <c r="BI199" s="14">
        <v>50.25</v>
      </c>
      <c r="BJ199" s="13">
        <v>51.08</v>
      </c>
      <c r="BK199" s="14">
        <v>50.63</v>
      </c>
      <c r="BL199" s="37">
        <f>BK199/BJ199-1</f>
        <v>-8.8097102584180353E-3</v>
      </c>
      <c r="BM199" s="4">
        <v>1000</v>
      </c>
      <c r="BN199" s="49"/>
      <c r="BO199" s="50">
        <v>50.63</v>
      </c>
      <c r="BP199" s="14">
        <v>51.03</v>
      </c>
      <c r="BQ199" s="14">
        <v>51.03</v>
      </c>
      <c r="BR199" s="14">
        <v>53.48</v>
      </c>
      <c r="BS199" s="13">
        <v>53.04</v>
      </c>
      <c r="BT199" s="13">
        <v>44.92</v>
      </c>
      <c r="BU199" s="13">
        <v>52.81</v>
      </c>
      <c r="BV199" s="13">
        <v>55.34</v>
      </c>
      <c r="BW199" s="13">
        <v>53.36</v>
      </c>
      <c r="BX199" s="13">
        <v>40.69</v>
      </c>
      <c r="BY199" s="13">
        <v>39.44</v>
      </c>
      <c r="BZ199" s="13">
        <v>38.85</v>
      </c>
      <c r="CA199" s="13">
        <v>39.31</v>
      </c>
      <c r="CB199" s="13">
        <v>40.299999999999997</v>
      </c>
      <c r="CC199" s="13">
        <v>40.75</v>
      </c>
      <c r="CD199" s="13">
        <v>38.9</v>
      </c>
      <c r="CE199" s="13">
        <v>37.79</v>
      </c>
      <c r="CF199" s="59">
        <v>35.479999999999997</v>
      </c>
      <c r="CG199" s="61">
        <f>270000/7.0965/1000</f>
        <v>38.046924540266332</v>
      </c>
    </row>
    <row r="200" spans="1:85" ht="15" customHeight="1" x14ac:dyDescent="0.2">
      <c r="A200" s="85"/>
      <c r="B200" s="75"/>
      <c r="C200" s="66"/>
      <c r="D200" s="53" t="s">
        <v>6</v>
      </c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14">
        <v>51.875</v>
      </c>
      <c r="AP200" s="15">
        <v>48.5</v>
      </c>
      <c r="AQ200" s="15">
        <v>51.261177215189903</v>
      </c>
      <c r="AR200" s="15">
        <v>46.102222222222203</v>
      </c>
      <c r="AS200" s="15">
        <v>45.3</v>
      </c>
      <c r="AT200" s="15">
        <v>34.205979666345499</v>
      </c>
      <c r="AU200" s="15">
        <v>47.476053997923202</v>
      </c>
      <c r="AV200" s="15">
        <v>46.522229402261701</v>
      </c>
      <c r="AW200" s="15">
        <v>43.842199999999998</v>
      </c>
      <c r="AX200" s="15">
        <v>48.029699999999998</v>
      </c>
      <c r="AY200" s="14">
        <v>39.246838083095298</v>
      </c>
      <c r="AZ200" s="14">
        <v>39.246838083095298</v>
      </c>
      <c r="BA200" s="14">
        <v>45.7048331717059</v>
      </c>
      <c r="BB200" s="14">
        <v>43.042632744128099</v>
      </c>
      <c r="BC200" s="14">
        <v>43.8176182526433</v>
      </c>
      <c r="BD200" s="14">
        <v>41.83</v>
      </c>
      <c r="BE200" s="14">
        <v>48.340799861894297</v>
      </c>
      <c r="BF200" s="14">
        <v>48.3</v>
      </c>
      <c r="BG200" s="14">
        <v>0</v>
      </c>
      <c r="BH200" s="14">
        <v>0</v>
      </c>
      <c r="BI200" s="14">
        <v>0</v>
      </c>
      <c r="BJ200" s="14">
        <v>0</v>
      </c>
      <c r="BK200" s="14">
        <v>0</v>
      </c>
      <c r="BM200" s="4">
        <v>1000</v>
      </c>
      <c r="BO200" s="14">
        <v>0</v>
      </c>
      <c r="BP200" s="14">
        <v>0</v>
      </c>
      <c r="BQ200" s="14">
        <v>0</v>
      </c>
      <c r="BR200" s="14">
        <v>0</v>
      </c>
      <c r="BS200" s="14">
        <v>0</v>
      </c>
      <c r="BT200" s="14">
        <v>0</v>
      </c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59"/>
      <c r="CG200" s="61"/>
    </row>
    <row r="201" spans="1:85" ht="15" customHeight="1" x14ac:dyDescent="0.3">
      <c r="A201" s="65">
        <v>28</v>
      </c>
      <c r="B201" s="74" t="s">
        <v>181</v>
      </c>
      <c r="C201" s="65" t="s">
        <v>27</v>
      </c>
      <c r="D201" s="53" t="s">
        <v>5</v>
      </c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56"/>
      <c r="AQ201" s="56"/>
      <c r="AR201" s="56"/>
      <c r="AS201" s="56"/>
      <c r="AT201" s="56"/>
      <c r="AU201" s="56"/>
      <c r="AV201" s="56"/>
      <c r="AW201" s="56"/>
      <c r="AX201" s="56"/>
      <c r="AY201" s="13"/>
      <c r="AZ201" s="13"/>
      <c r="BA201" s="53">
        <v>3.13</v>
      </c>
      <c r="BB201" s="53">
        <v>3.17</v>
      </c>
      <c r="BC201" s="53">
        <v>3.17</v>
      </c>
      <c r="BD201" s="14">
        <v>3.13</v>
      </c>
      <c r="BE201" s="14">
        <v>3.16</v>
      </c>
      <c r="BF201" s="15">
        <v>3.22</v>
      </c>
      <c r="BG201" s="14">
        <v>3.17</v>
      </c>
      <c r="BH201" s="14">
        <v>3.1704300000000001</v>
      </c>
      <c r="BI201" s="14">
        <v>3.87</v>
      </c>
      <c r="BJ201" s="13">
        <v>4.33</v>
      </c>
      <c r="BK201" s="36">
        <f>BN201/BM201</f>
        <v>6.2313100000000006</v>
      </c>
      <c r="BL201" s="37">
        <f>BK201/BJ201-1</f>
        <v>0.4391016166281756</v>
      </c>
      <c r="BM201" s="4">
        <v>1000</v>
      </c>
      <c r="BN201" s="41">
        <v>6231.31</v>
      </c>
      <c r="BO201" s="42">
        <v>6.52</v>
      </c>
      <c r="BP201" s="14">
        <v>6.43</v>
      </c>
      <c r="BQ201" s="14">
        <v>6.45</v>
      </c>
      <c r="BR201" s="14">
        <v>6.19</v>
      </c>
      <c r="BS201" s="13">
        <v>6.14</v>
      </c>
      <c r="BT201" s="13">
        <v>5.94</v>
      </c>
      <c r="BU201" s="13">
        <v>5.78</v>
      </c>
      <c r="BV201" s="13">
        <v>5.68</v>
      </c>
      <c r="BW201" s="13">
        <v>5.63</v>
      </c>
      <c r="BX201" s="13">
        <v>5.23</v>
      </c>
      <c r="BY201" s="13">
        <v>5.07</v>
      </c>
      <c r="BZ201" s="13">
        <v>4.99</v>
      </c>
      <c r="CA201" s="13">
        <v>4.99</v>
      </c>
      <c r="CB201" s="13">
        <v>5.18</v>
      </c>
      <c r="CC201" s="13">
        <v>5.33</v>
      </c>
      <c r="CD201" s="13">
        <v>5.19</v>
      </c>
      <c r="CE201" s="13">
        <v>5.23</v>
      </c>
      <c r="CF201" s="59">
        <v>5.21</v>
      </c>
      <c r="CG201" s="61">
        <f>36000/7.0965/1000</f>
        <v>5.07292327203551</v>
      </c>
    </row>
    <row r="202" spans="1:85" ht="15" customHeight="1" x14ac:dyDescent="0.2">
      <c r="A202" s="66"/>
      <c r="B202" s="75"/>
      <c r="C202" s="66"/>
      <c r="D202" s="53" t="s">
        <v>6</v>
      </c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56"/>
      <c r="AQ202" s="56"/>
      <c r="AR202" s="56"/>
      <c r="AS202" s="56"/>
      <c r="AT202" s="56"/>
      <c r="AU202" s="56"/>
      <c r="AV202" s="56"/>
      <c r="AW202" s="56"/>
      <c r="AX202" s="56"/>
      <c r="AY202" s="13"/>
      <c r="AZ202" s="13"/>
      <c r="BA202" s="57">
        <v>3.0951127035830601</v>
      </c>
      <c r="BB202" s="57">
        <v>3.0415612291711498</v>
      </c>
      <c r="BC202" s="57">
        <v>3.1586228756376098</v>
      </c>
      <c r="BD202" s="14">
        <v>3.3502169938970101</v>
      </c>
      <c r="BE202" s="14">
        <v>3.4144970992366401</v>
      </c>
      <c r="BF202" s="14">
        <v>3.20287980892263</v>
      </c>
      <c r="BG202" s="14">
        <v>0</v>
      </c>
      <c r="BH202" s="14">
        <v>0</v>
      </c>
      <c r="BI202" s="14">
        <v>0</v>
      </c>
      <c r="BJ202" s="14">
        <v>0</v>
      </c>
      <c r="BK202" s="14">
        <v>0</v>
      </c>
      <c r="BM202" s="4">
        <v>1000</v>
      </c>
      <c r="BO202" s="14">
        <v>0</v>
      </c>
      <c r="BP202" s="14">
        <v>0</v>
      </c>
      <c r="BQ202" s="14">
        <v>0</v>
      </c>
      <c r="BR202" s="14">
        <v>0</v>
      </c>
      <c r="BS202" s="14">
        <v>0</v>
      </c>
      <c r="BT202" s="14">
        <v>0</v>
      </c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59"/>
      <c r="CG202" s="61"/>
    </row>
    <row r="203" spans="1:85" ht="15" customHeight="1" x14ac:dyDescent="0.2">
      <c r="A203" s="54" t="s">
        <v>156</v>
      </c>
      <c r="BM203" s="4">
        <v>1000</v>
      </c>
    </row>
  </sheetData>
  <mergeCells count="126">
    <mergeCell ref="D1:BJ1"/>
    <mergeCell ref="A1:A2"/>
    <mergeCell ref="A3:A8"/>
    <mergeCell ref="A9:A16"/>
    <mergeCell ref="A17:A21"/>
    <mergeCell ref="A22:A25"/>
    <mergeCell ref="A26:A29"/>
    <mergeCell ref="A30:A33"/>
    <mergeCell ref="A34:A40"/>
    <mergeCell ref="A41:A47"/>
    <mergeCell ref="A48:A53"/>
    <mergeCell ref="A54:A59"/>
    <mergeCell ref="A60:A63"/>
    <mergeCell ref="A64:A68"/>
    <mergeCell ref="A69:A78"/>
    <mergeCell ref="A79:A83"/>
    <mergeCell ref="A84:A93"/>
    <mergeCell ref="A94:A105"/>
    <mergeCell ref="A106:A109"/>
    <mergeCell ref="A110:A124"/>
    <mergeCell ref="A125:A138"/>
    <mergeCell ref="A139:A149"/>
    <mergeCell ref="A150:A157"/>
    <mergeCell ref="A158:A183"/>
    <mergeCell ref="A184:A185"/>
    <mergeCell ref="A186:A189"/>
    <mergeCell ref="A190:A193"/>
    <mergeCell ref="A194:A198"/>
    <mergeCell ref="A199:A200"/>
    <mergeCell ref="A201:A202"/>
    <mergeCell ref="B1:B2"/>
    <mergeCell ref="B3:B4"/>
    <mergeCell ref="B5:B8"/>
    <mergeCell ref="B9:B10"/>
    <mergeCell ref="B11:B16"/>
    <mergeCell ref="B17:B18"/>
    <mergeCell ref="B19:B21"/>
    <mergeCell ref="B22:B23"/>
    <mergeCell ref="B24:B25"/>
    <mergeCell ref="B26:B27"/>
    <mergeCell ref="B28:B29"/>
    <mergeCell ref="B30:B31"/>
    <mergeCell ref="B32:B33"/>
    <mergeCell ref="B34:B35"/>
    <mergeCell ref="B36:B40"/>
    <mergeCell ref="B41:B42"/>
    <mergeCell ref="B43:B47"/>
    <mergeCell ref="B48:B49"/>
    <mergeCell ref="B50:B53"/>
    <mergeCell ref="B54:B55"/>
    <mergeCell ref="B56:B59"/>
    <mergeCell ref="B60:B61"/>
    <mergeCell ref="B62:B63"/>
    <mergeCell ref="B64:B65"/>
    <mergeCell ref="B66:B68"/>
    <mergeCell ref="B69:B70"/>
    <mergeCell ref="B71:B78"/>
    <mergeCell ref="B79:B80"/>
    <mergeCell ref="B81:B83"/>
    <mergeCell ref="B84:B85"/>
    <mergeCell ref="B86:B93"/>
    <mergeCell ref="B94:B95"/>
    <mergeCell ref="B96:B105"/>
    <mergeCell ref="B106:B107"/>
    <mergeCell ref="B108:B109"/>
    <mergeCell ref="B110:B111"/>
    <mergeCell ref="B112:B124"/>
    <mergeCell ref="B125:B126"/>
    <mergeCell ref="B127:B138"/>
    <mergeCell ref="B139:B140"/>
    <mergeCell ref="B141:B149"/>
    <mergeCell ref="B150:B151"/>
    <mergeCell ref="B152:B157"/>
    <mergeCell ref="B158:B159"/>
    <mergeCell ref="B160:B183"/>
    <mergeCell ref="B184:B185"/>
    <mergeCell ref="B186:B187"/>
    <mergeCell ref="B188:B189"/>
    <mergeCell ref="B190:B191"/>
    <mergeCell ref="B192:B193"/>
    <mergeCell ref="B194:B195"/>
    <mergeCell ref="B196:B198"/>
    <mergeCell ref="B199:B200"/>
    <mergeCell ref="B201:B202"/>
    <mergeCell ref="C1:C2"/>
    <mergeCell ref="C3:C4"/>
    <mergeCell ref="C9:C10"/>
    <mergeCell ref="C17:C18"/>
    <mergeCell ref="C22:C23"/>
    <mergeCell ref="C26:C27"/>
    <mergeCell ref="C30:C31"/>
    <mergeCell ref="C34:C35"/>
    <mergeCell ref="C41:C42"/>
    <mergeCell ref="C48:C49"/>
    <mergeCell ref="C54:C55"/>
    <mergeCell ref="C60:C61"/>
    <mergeCell ref="C64:C65"/>
    <mergeCell ref="C69:C70"/>
    <mergeCell ref="C79:C80"/>
    <mergeCell ref="C84:C85"/>
    <mergeCell ref="C94:C95"/>
    <mergeCell ref="C106:C107"/>
    <mergeCell ref="C199:C200"/>
    <mergeCell ref="C201:C202"/>
    <mergeCell ref="D5:D8"/>
    <mergeCell ref="D11:D16"/>
    <mergeCell ref="D19:D21"/>
    <mergeCell ref="D24:D25"/>
    <mergeCell ref="D28:D29"/>
    <mergeCell ref="D32:D33"/>
    <mergeCell ref="D36:D40"/>
    <mergeCell ref="D43:D47"/>
    <mergeCell ref="D50:D53"/>
    <mergeCell ref="D56:D59"/>
    <mergeCell ref="D62:D63"/>
    <mergeCell ref="D66:D68"/>
    <mergeCell ref="D71:D78"/>
    <mergeCell ref="C110:C111"/>
    <mergeCell ref="C125:C126"/>
    <mergeCell ref="C139:C140"/>
    <mergeCell ref="C150:C151"/>
    <mergeCell ref="C158:C159"/>
    <mergeCell ref="C184:C185"/>
    <mergeCell ref="C186:C187"/>
    <mergeCell ref="C190:C191"/>
    <mergeCell ref="C194:C195"/>
  </mergeCells>
  <phoneticPr fontId="10" type="noConversion"/>
  <pageMargins left="0.7" right="0.7" top="0.75" bottom="0.75" header="0.3" footer="0.3"/>
  <pageSetup orientation="portrait" horizontalDpi="200" verticalDpi="2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8E38F3ACEAA3564E84CED0B2AC6FD120" ma:contentTypeVersion="0" ma:contentTypeDescription="新建文档。" ma:contentTypeScope="" ma:versionID="d9394b4bff2a12b192d1ba026e246e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C41F32-9E5E-4D63-B68F-E0F1E67BA98A}">
  <ds:schemaRefs/>
</ds:datastoreItem>
</file>

<file path=customXml/itemProps2.xml><?xml version="1.0" encoding="utf-8"?>
<ds:datastoreItem xmlns:ds="http://schemas.openxmlformats.org/officeDocument/2006/customXml" ds:itemID="{77966D93-143C-4B2E-9C12-0CA1941205D4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DAFB3E-439A-4598-9BAD-5D99DCEDF65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袁冰雪</dc:creator>
  <cp:lastModifiedBy>黄英</cp:lastModifiedBy>
  <dcterms:created xsi:type="dcterms:W3CDTF">2006-09-16T00:00:00Z</dcterms:created>
  <dcterms:modified xsi:type="dcterms:W3CDTF">2023-06-12T03:41:52Z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0x0101008E38F3ACEAA3564E84CED0B2AC6FD120</vt:lpwstr>
  </property>
  <property fmtid="{D5CDD505-2E9C-101B-9397-08002B2CF9AE}" pid="3" name="ICV">
    <vt:lpwstr>AFFA1B2AD8B64E30B8B97F23D5C5E426</vt:lpwstr>
  </property>
  <property fmtid="{D5CDD505-2E9C-101B-9397-08002B2CF9AE}" pid="4" name="KSOProductBuildVer">
    <vt:lpwstr>2052-11.1.0.14309</vt:lpwstr>
  </property>
</Properties>
</file>