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<sst xmlns="http://schemas.openxmlformats.org/spreadsheetml/2006/main" count="161" uniqueCount="135">
  <si>
    <t>No.</t>
  </si>
  <si>
    <t>Product EN</t>
  </si>
  <si>
    <t>Specification</t>
  </si>
  <si>
    <t>Product CN</t>
  </si>
  <si>
    <t>CAS</t>
  </si>
  <si>
    <t>Ex-works price, RMB/t</t>
  </si>
  <si>
    <t>Transferred to USD/t</t>
  </si>
  <si>
    <t>Benoxacor</t>
  </si>
  <si>
    <r>
      <rPr>
        <sz val="10"/>
        <color theme="1"/>
        <rFont val="宋体"/>
        <charset val="134"/>
      </rPr>
      <t>解草酮</t>
    </r>
    <r>
      <rPr>
        <sz val="10"/>
        <color theme="1"/>
        <rFont val="Arial"/>
        <charset val="134"/>
      </rPr>
      <t>/</t>
    </r>
    <r>
      <rPr>
        <sz val="10"/>
        <color theme="1"/>
        <rFont val="宋体"/>
        <charset val="134"/>
      </rPr>
      <t>解草嗪</t>
    </r>
  </si>
  <si>
    <t>98730-04-2</t>
  </si>
  <si>
    <t>Clopyralid</t>
  </si>
  <si>
    <r>
      <rPr>
        <sz val="10"/>
        <color theme="1"/>
        <rFont val="宋体"/>
        <charset val="134"/>
      </rPr>
      <t>二氯吡啶酸</t>
    </r>
  </si>
  <si>
    <t>1702-17-6</t>
  </si>
  <si>
    <t>Cloquintocet-mexyl</t>
  </si>
  <si>
    <r>
      <rPr>
        <sz val="10"/>
        <color theme="1"/>
        <rFont val="宋体"/>
        <charset val="134"/>
      </rPr>
      <t>解毒喹</t>
    </r>
    <r>
      <rPr>
        <sz val="10"/>
        <color theme="1"/>
        <rFont val="Arial"/>
        <charset val="134"/>
      </rPr>
      <t>/</t>
    </r>
    <r>
      <rPr>
        <sz val="10"/>
        <color theme="1"/>
        <rFont val="宋体"/>
        <charset val="134"/>
      </rPr>
      <t>解草酯</t>
    </r>
  </si>
  <si>
    <t>99607-70-2</t>
  </si>
  <si>
    <t>Emamectin benzoate</t>
  </si>
  <si>
    <r>
      <rPr>
        <sz val="10"/>
        <color theme="1"/>
        <rFont val="宋体"/>
        <charset val="134"/>
      </rPr>
      <t>甲氨基阿维菌素苯甲酸盐</t>
    </r>
  </si>
  <si>
    <t>155569-91-8</t>
  </si>
  <si>
    <t>Flazasulfuron</t>
  </si>
  <si>
    <t>啶嘧磺隆</t>
  </si>
  <si>
    <t>104040-78-0</t>
  </si>
  <si>
    <t>Flonicamid</t>
  </si>
  <si>
    <t>氟啶虫酰胺</t>
  </si>
  <si>
    <t>158062-67-0</t>
  </si>
  <si>
    <t>Fludioxonil</t>
  </si>
  <si>
    <t>咯菌腈</t>
  </si>
  <si>
    <t>131341-86-1</t>
  </si>
  <si>
    <t>Flufenacet</t>
  </si>
  <si>
    <r>
      <rPr>
        <sz val="10"/>
        <rFont val="宋体"/>
        <charset val="134"/>
      </rPr>
      <t>氟噻草胺</t>
    </r>
  </si>
  <si>
    <t>142459-58-3</t>
  </si>
  <si>
    <t>Fosetyl-al</t>
  </si>
  <si>
    <r>
      <rPr>
        <sz val="10"/>
        <rFont val="宋体"/>
        <charset val="134"/>
      </rPr>
      <t>三乙膦酸铝</t>
    </r>
    <r>
      <rPr>
        <sz val="10"/>
        <rFont val="Arial"/>
        <charset val="134"/>
      </rPr>
      <t>/</t>
    </r>
    <r>
      <rPr>
        <sz val="10"/>
        <rFont val="宋体"/>
        <charset val="134"/>
      </rPr>
      <t>乙磷铝</t>
    </r>
    <r>
      <rPr>
        <sz val="10"/>
        <rFont val="Arial"/>
        <charset val="134"/>
      </rPr>
      <t>/</t>
    </r>
    <r>
      <rPr>
        <sz val="10"/>
        <rFont val="宋体"/>
        <charset val="134"/>
      </rPr>
      <t>疫霜灵</t>
    </r>
  </si>
  <si>
    <t>39148-24-8</t>
  </si>
  <si>
    <t>Iodosulfuron-methyl-sodium</t>
  </si>
  <si>
    <r>
      <rPr>
        <sz val="10"/>
        <rFont val="宋体"/>
        <charset val="134"/>
      </rPr>
      <t>甲基碘磺隆钠盐</t>
    </r>
    <r>
      <rPr>
        <sz val="10"/>
        <rFont val="Arial"/>
        <charset val="134"/>
      </rPr>
      <t>/</t>
    </r>
    <r>
      <rPr>
        <sz val="10"/>
        <rFont val="宋体"/>
        <charset val="134"/>
      </rPr>
      <t>碘甲磺隆钠盐</t>
    </r>
  </si>
  <si>
    <t>144550-36-7</t>
  </si>
  <si>
    <t>Mefenpyr</t>
  </si>
  <si>
    <r>
      <rPr>
        <sz val="10"/>
        <rFont val="宋体"/>
        <charset val="134"/>
      </rPr>
      <t>吡唑解草酸</t>
    </r>
  </si>
  <si>
    <t>135591-00-3</t>
  </si>
  <si>
    <t>Mesosulfuron-methyl</t>
  </si>
  <si>
    <r>
      <rPr>
        <sz val="10"/>
        <rFont val="宋体"/>
        <charset val="134"/>
      </rPr>
      <t>甲基二磺隆</t>
    </r>
  </si>
  <si>
    <t>208465-21-8</t>
  </si>
  <si>
    <t>Metconazole</t>
  </si>
  <si>
    <t>叶菌唑</t>
  </si>
  <si>
    <t>125116-23-6</t>
  </si>
  <si>
    <t>Spiroxamine</t>
  </si>
  <si>
    <r>
      <rPr>
        <sz val="10"/>
        <rFont val="宋体"/>
        <charset val="134"/>
      </rPr>
      <t>螺环菌胺</t>
    </r>
  </si>
  <si>
    <t>118134-30-8</t>
  </si>
  <si>
    <t>Terbuthylazine</t>
  </si>
  <si>
    <r>
      <rPr>
        <sz val="10"/>
        <rFont val="宋体"/>
        <charset val="134"/>
      </rPr>
      <t>特丁津</t>
    </r>
  </si>
  <si>
    <t>5915-41-3</t>
  </si>
  <si>
    <t>Thifensulfuron-methyl</t>
  </si>
  <si>
    <r>
      <rPr>
        <sz val="10"/>
        <rFont val="宋体"/>
        <charset val="134"/>
      </rPr>
      <t>噻吩磺隆</t>
    </r>
  </si>
  <si>
    <t>79277-27-3</t>
  </si>
  <si>
    <t>Triflusulfuron</t>
  </si>
  <si>
    <r>
      <rPr>
        <sz val="10"/>
        <rFont val="宋体"/>
        <charset val="134"/>
      </rPr>
      <t>氟胺磺隆</t>
    </r>
  </si>
  <si>
    <t>135990-29-3</t>
  </si>
  <si>
    <t>Trinexapac-ethyl</t>
  </si>
  <si>
    <t>抗倒酯</t>
  </si>
  <si>
    <t>95266-40-3</t>
  </si>
  <si>
    <t>Pyraclostrobin</t>
  </si>
  <si>
    <r>
      <rPr>
        <sz val="10"/>
        <rFont val="宋体"/>
        <charset val="134"/>
      </rPr>
      <t>吡唑醚菌酯</t>
    </r>
  </si>
  <si>
    <t>175013-18-0</t>
  </si>
  <si>
    <t>Pinoxaden</t>
  </si>
  <si>
    <r>
      <rPr>
        <sz val="10"/>
        <color theme="1"/>
        <rFont val="宋体"/>
        <charset val="134"/>
      </rPr>
      <t>唑啉草酯</t>
    </r>
  </si>
  <si>
    <t>243973-20-8</t>
  </si>
  <si>
    <t>Mepiquat chloride</t>
  </si>
  <si>
    <t>甲哌鎓</t>
  </si>
  <si>
    <t>24307-26-4</t>
  </si>
  <si>
    <t>Boscalid</t>
  </si>
  <si>
    <t>啶酰菌胺</t>
  </si>
  <si>
    <t>188425-85-6</t>
  </si>
  <si>
    <t>Spinosad</t>
  </si>
  <si>
    <t>多杀霉素</t>
  </si>
  <si>
    <t>131929-60-7</t>
  </si>
  <si>
    <t>Potassium Phosphonates</t>
  </si>
  <si>
    <r>
      <rPr>
        <sz val="10"/>
        <color theme="1"/>
        <rFont val="宋体"/>
        <charset val="134"/>
      </rPr>
      <t>磷酸钾</t>
    </r>
  </si>
  <si>
    <t>7778-53-2</t>
  </si>
  <si>
    <t>Azoxystrobin</t>
  </si>
  <si>
    <t>Min 98.00%</t>
  </si>
  <si>
    <t>嘧菌酯</t>
  </si>
  <si>
    <t>131860-33-8</t>
  </si>
  <si>
    <t>Clodinafop-propargyl</t>
  </si>
  <si>
    <t>Min 96.00%</t>
  </si>
  <si>
    <r>
      <rPr>
        <sz val="10"/>
        <rFont val="宋体"/>
        <charset val="134"/>
      </rPr>
      <t>炔草酸</t>
    </r>
    <r>
      <rPr>
        <sz val="10"/>
        <rFont val="Arial"/>
        <charset val="134"/>
      </rPr>
      <t>/</t>
    </r>
    <r>
      <rPr>
        <sz val="10"/>
        <rFont val="宋体"/>
        <charset val="134"/>
      </rPr>
      <t>炔草酯</t>
    </r>
  </si>
  <si>
    <t>105512-06-9</t>
  </si>
  <si>
    <t>Cymoxanil</t>
  </si>
  <si>
    <t>Min 97.00%</t>
  </si>
  <si>
    <r>
      <rPr>
        <sz val="10"/>
        <color theme="1"/>
        <rFont val="宋体"/>
        <charset val="134"/>
      </rPr>
      <t>霜脲氰</t>
    </r>
    <r>
      <rPr>
        <sz val="10"/>
        <color theme="1"/>
        <rFont val="Arial"/>
        <charset val="134"/>
      </rPr>
      <t xml:space="preserve"> </t>
    </r>
  </si>
  <si>
    <t xml:space="preserve">57966-95-7 </t>
  </si>
  <si>
    <t>Cyprodinil</t>
  </si>
  <si>
    <t>嘧菌环胺</t>
  </si>
  <si>
    <t xml:space="preserve">121552-61-2 </t>
  </si>
  <si>
    <t>Difenoconazole</t>
  </si>
  <si>
    <r>
      <rPr>
        <sz val="10"/>
        <color theme="1"/>
        <rFont val="宋体"/>
        <charset val="134"/>
      </rPr>
      <t>除虫脲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苯醚甲环唑</t>
    </r>
    <r>
      <rPr>
        <sz val="10"/>
        <color theme="1"/>
        <rFont val="Arial"/>
        <charset val="134"/>
      </rPr>
      <t>)</t>
    </r>
  </si>
  <si>
    <t xml:space="preserve">119446-68-3 </t>
  </si>
  <si>
    <t>Diflufenican</t>
  </si>
  <si>
    <r>
      <rPr>
        <sz val="10"/>
        <color theme="1"/>
        <rFont val="宋体"/>
        <charset val="134"/>
      </rPr>
      <t>吡氟草胺</t>
    </r>
    <r>
      <rPr>
        <sz val="10"/>
        <color theme="1"/>
        <rFont val="Arial"/>
        <charset val="134"/>
      </rPr>
      <t xml:space="preserve"> </t>
    </r>
  </si>
  <si>
    <t xml:space="preserve">83164-33-4 </t>
  </si>
  <si>
    <t>Florasulam</t>
  </si>
  <si>
    <r>
      <rPr>
        <sz val="10"/>
        <color theme="1"/>
        <rFont val="宋体"/>
        <charset val="134"/>
      </rPr>
      <t>双氟磺草胺</t>
    </r>
    <r>
      <rPr>
        <sz val="10"/>
        <color theme="1"/>
        <rFont val="Arial"/>
        <charset val="134"/>
      </rPr>
      <t xml:space="preserve"> </t>
    </r>
  </si>
  <si>
    <t xml:space="preserve">145701-23-1 </t>
  </si>
  <si>
    <t>Lambda-cyhalothrin</t>
  </si>
  <si>
    <t>Min 96.50%</t>
  </si>
  <si>
    <t>高效氯氟氰菊酯</t>
  </si>
  <si>
    <t xml:space="preserve">91465-08-6 </t>
  </si>
  <si>
    <t>Mesotrione</t>
  </si>
  <si>
    <t>Min 97.50%</t>
  </si>
  <si>
    <r>
      <rPr>
        <sz val="10"/>
        <rFont val="宋体"/>
        <charset val="134"/>
      </rPr>
      <t>甲基磺草酮</t>
    </r>
    <r>
      <rPr>
        <sz val="10"/>
        <rFont val="Arial"/>
        <charset val="134"/>
      </rPr>
      <t xml:space="preserve"> </t>
    </r>
  </si>
  <si>
    <t xml:space="preserve">104206-82-8 </t>
  </si>
  <si>
    <t>Metsulfuron</t>
  </si>
  <si>
    <t>甲磺隆(母酸)</t>
  </si>
  <si>
    <t xml:space="preserve">79510-48-8 </t>
  </si>
  <si>
    <t>Prothioconazole</t>
  </si>
  <si>
    <t>丙硫菌唑（丙硫唑）</t>
  </si>
  <si>
    <t>178928-70-6</t>
  </si>
  <si>
    <t>S-metolachlor</t>
  </si>
  <si>
    <r>
      <rPr>
        <sz val="10"/>
        <color theme="1"/>
        <rFont val="宋体"/>
        <charset val="134"/>
      </rPr>
      <t>异丙甲草胺</t>
    </r>
    <r>
      <rPr>
        <sz val="10"/>
        <color theme="1"/>
        <rFont val="Arial"/>
        <charset val="134"/>
      </rPr>
      <t xml:space="preserve"> </t>
    </r>
  </si>
  <si>
    <t xml:space="preserve">87392-12-9 </t>
  </si>
  <si>
    <t>Tebuconazole</t>
  </si>
  <si>
    <r>
      <rPr>
        <sz val="10"/>
        <color theme="1"/>
        <rFont val="宋体"/>
        <charset val="134"/>
      </rPr>
      <t>戊唑醇</t>
    </r>
    <r>
      <rPr>
        <sz val="10"/>
        <color theme="1"/>
        <rFont val="Arial"/>
        <charset val="134"/>
      </rPr>
      <t xml:space="preserve"> </t>
    </r>
  </si>
  <si>
    <t>80443-41-0</t>
  </si>
  <si>
    <t xml:space="preserve">Note: </t>
  </si>
  <si>
    <t xml:space="preserve">1. The USD/CNY exchange rate used is USD1.00=RMB6.4754 on 1 March 2021 sourced from the People's Bank of China. </t>
  </si>
  <si>
    <t xml:space="preserve">2. The USD/CNY exchange rate used is USD1.00=RMB6.5584 on 1 April 2021 sourced from the People's Bank of China. </t>
  </si>
  <si>
    <t xml:space="preserve">3. The USD/CNY exchange rate used is USD1.00=RMB6.4895 on 1 May 2021 sourced from the People's Bank of China. </t>
  </si>
  <si>
    <t xml:space="preserve">4. The USD/CNY exchange rate used is USD1.00=RMB6.3572 on 1 June 2021 sourced from the People's Bank of China. </t>
  </si>
  <si>
    <t xml:space="preserve">5. The USD/CNY exchange rate used is USD1.00=RMB6.4709 on 1 July 2021 sourced from the People's Bank of China. </t>
  </si>
  <si>
    <t xml:space="preserve">6. The USD/CNY exchange rate used is USD1.00=RMB6.4660 on 1 Aug. 2021 sourced from the People's Bank of China. </t>
  </si>
  <si>
    <t xml:space="preserve">7. The USD/CNY exchange rate used is USD1.00=RMB6.4680 on 1 Sept. 2021 sourced from the People's Bank of China. </t>
  </si>
  <si>
    <t xml:space="preserve">8. The USD/CNY exchange rate used is USD1.00=RMB6.4604 on 8 Oct. 2021 sourced from the People's Bank of China. </t>
  </si>
  <si>
    <t xml:space="preserve">9. The USD/CNY exchange rate used is USD1.00=RMB6.4192 on 1 Nov. 2021 sourced from the People's Bank of China. </t>
  </si>
  <si>
    <t xml:space="preserve">10. The USD/CNY exchange rate used is USD1.00=RMB6.3693 on 1 Dec. 2021 sourced from the People's Bank of China. </t>
  </si>
  <si>
    <t xml:space="preserve">11. The USD/CNY exchange rate used is USD1.00=RMB6.3794 on 1 Jan. 2022 sourced from the People's Bank of China. 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</si>
</sst>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.00_);[Red]\(#,##0.00\)"/>
    <numFmt numFmtId="177" formatCode="#,##0.00_);\(#,##0.00\)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i/>
      <sz val="8"/>
      <color theme="1"/>
      <name val="Arial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/>
    <xf numFmtId="42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2" borderId="11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0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0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0" fontId="4" fillId="0" borderId="1" xfId="0" applyNumberFormat="1" applyFont="1" applyFill="1" applyBorder="1" applyAlignment="1">
      <alignment horizontal="right" vertical="center"/>
    </xf>
    <xf numFmtId="10" fontId="3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</cellXfs>
  <cellStyles count="55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常规 2 3 2" xfId="52"/>
    <cellStyle name="60% - 强调文字颜色 6" xfId="53" builtinId="52"/>
    <cellStyle name="常规 2" xfId="5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50"/>
  <sheetViews>
    <sheetView tabSelected="1" workbookViewId="0">
      <pane xSplit="4" topLeftCell="W1" activePane="topRight" state="frozen"/>
      <selection/>
      <selection pane="topRight" activeCell="AD14" sqref="AD14"/>
    </sheetView>
  </sheetViews>
  <sheetFormatPr defaultColWidth="9" defaultRowHeight="13.5"/>
  <cols>
    <col min="1" max="1" width="4.125" style="2" customWidth="1"/>
    <col min="2" max="2" width="14.5" style="3" customWidth="1"/>
    <col min="3" max="3" width="10.75" style="4" customWidth="1"/>
    <col min="4" max="4" width="11.625" style="3" customWidth="1"/>
    <col min="5" max="5" width="10.375" style="3" customWidth="1"/>
    <col min="6" max="6" width="18.25" style="3" customWidth="1"/>
    <col min="7" max="7" width="18.25" style="5" customWidth="1"/>
    <col min="8" max="10" width="18.25" style="3" customWidth="1"/>
    <col min="11" max="11" width="18.25" style="5" customWidth="1"/>
    <col min="12" max="12" width="18.25" style="3" customWidth="1"/>
    <col min="13" max="13" width="18.25" style="5" customWidth="1"/>
    <col min="14" max="14" width="18.25" style="3" customWidth="1"/>
    <col min="15" max="15" width="18.25" style="5" customWidth="1"/>
    <col min="16" max="16" width="19.75" style="3" customWidth="1"/>
    <col min="17" max="17" width="18.375" style="3" customWidth="1"/>
    <col min="18" max="18" width="19.75" style="3" customWidth="1"/>
    <col min="19" max="19" width="18.375" style="3" customWidth="1"/>
    <col min="20" max="20" width="18.125" style="3" customWidth="1"/>
    <col min="21" max="21" width="17.875" style="3" customWidth="1"/>
    <col min="22" max="22" width="18" style="3" customWidth="1"/>
    <col min="23" max="23" width="17.875" style="3" customWidth="1"/>
    <col min="24" max="24" width="18" style="3" customWidth="1"/>
    <col min="25" max="25" width="17.875" style="3" customWidth="1"/>
    <col min="26" max="26" width="18" style="3" customWidth="1"/>
    <col min="27" max="27" width="17.875" style="3" customWidth="1"/>
    <col min="28" max="16384" width="9" style="3"/>
  </cols>
  <sheetData>
    <row r="1" spans="1:27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8">
        <v>44256</v>
      </c>
      <c r="G1" s="6"/>
      <c r="H1" s="8">
        <v>44287</v>
      </c>
      <c r="I1" s="6"/>
      <c r="J1" s="8">
        <v>44317</v>
      </c>
      <c r="K1" s="6"/>
      <c r="L1" s="8">
        <v>44348</v>
      </c>
      <c r="M1" s="6"/>
      <c r="N1" s="8">
        <v>44378</v>
      </c>
      <c r="O1" s="6"/>
      <c r="P1" s="8">
        <v>44409</v>
      </c>
      <c r="Q1" s="6"/>
      <c r="R1" s="8">
        <v>44440</v>
      </c>
      <c r="S1" s="6"/>
      <c r="T1" s="8">
        <v>44470</v>
      </c>
      <c r="U1" s="6"/>
      <c r="V1" s="8">
        <v>44501</v>
      </c>
      <c r="W1" s="6"/>
      <c r="X1" s="8">
        <v>44531</v>
      </c>
      <c r="Y1" s="6"/>
      <c r="Z1" s="8">
        <v>44562</v>
      </c>
      <c r="AA1" s="6"/>
    </row>
    <row r="2" spans="1:27">
      <c r="A2" s="6"/>
      <c r="B2" s="6"/>
      <c r="C2" s="9"/>
      <c r="D2" s="6"/>
      <c r="E2" s="6"/>
      <c r="F2" s="6" t="s">
        <v>5</v>
      </c>
      <c r="G2" s="10" t="s">
        <v>6</v>
      </c>
      <c r="H2" s="6" t="s">
        <v>5</v>
      </c>
      <c r="I2" s="6" t="s">
        <v>6</v>
      </c>
      <c r="J2" s="6" t="s">
        <v>5</v>
      </c>
      <c r="K2" s="10" t="s">
        <v>6</v>
      </c>
      <c r="L2" s="6" t="s">
        <v>5</v>
      </c>
      <c r="M2" s="10" t="s">
        <v>6</v>
      </c>
      <c r="N2" s="6" t="s">
        <v>5</v>
      </c>
      <c r="O2" s="10" t="s">
        <v>6</v>
      </c>
      <c r="P2" s="6" t="s">
        <v>5</v>
      </c>
      <c r="Q2" s="10" t="s">
        <v>6</v>
      </c>
      <c r="R2" s="6" t="s">
        <v>5</v>
      </c>
      <c r="S2" s="10" t="s">
        <v>6</v>
      </c>
      <c r="T2" s="6" t="s">
        <v>5</v>
      </c>
      <c r="U2" s="10" t="s">
        <v>6</v>
      </c>
      <c r="V2" s="6" t="s">
        <v>5</v>
      </c>
      <c r="W2" s="10" t="s">
        <v>6</v>
      </c>
      <c r="X2" s="6" t="s">
        <v>5</v>
      </c>
      <c r="Y2" s="10" t="s">
        <v>6</v>
      </c>
      <c r="Z2" s="6" t="s">
        <v>5</v>
      </c>
      <c r="AA2" s="10" t="s">
        <v>6</v>
      </c>
    </row>
    <row r="3" spans="1:33">
      <c r="A3" s="11">
        <v>1</v>
      </c>
      <c r="B3" s="12" t="s">
        <v>7</v>
      </c>
      <c r="C3" s="13">
        <v>0.97</v>
      </c>
      <c r="D3" s="12" t="s">
        <v>8</v>
      </c>
      <c r="E3" s="12" t="s">
        <v>9</v>
      </c>
      <c r="F3" s="14">
        <v>350000</v>
      </c>
      <c r="G3" s="15">
        <f>F3/6.4754</f>
        <v>54050.7150137443</v>
      </c>
      <c r="H3" s="14">
        <v>345000</v>
      </c>
      <c r="I3" s="31">
        <f t="shared" ref="I3:I39" si="0">H3/6.5584</f>
        <v>52604.2937301781</v>
      </c>
      <c r="J3" s="14">
        <v>345000</v>
      </c>
      <c r="K3" s="15">
        <f>J3/6.4895</f>
        <v>53162.8014484937</v>
      </c>
      <c r="L3" s="14">
        <v>345000</v>
      </c>
      <c r="M3" s="15">
        <f>L3/6.3572</f>
        <v>54269.1751085384</v>
      </c>
      <c r="N3" s="14">
        <v>342000</v>
      </c>
      <c r="O3" s="15">
        <f>N3/6.4709</f>
        <v>52851.9989491415</v>
      </c>
      <c r="P3" s="14">
        <v>342000</v>
      </c>
      <c r="Q3" s="15">
        <f>P3/6.466</f>
        <v>52892.0507268791</v>
      </c>
      <c r="R3" s="14">
        <v>340000</v>
      </c>
      <c r="S3" s="15">
        <f>R3/6.468</f>
        <v>52566.4811379097</v>
      </c>
      <c r="T3" s="14">
        <v>350000</v>
      </c>
      <c r="U3" s="21">
        <f>T3/6.4604</f>
        <v>54176.211999257</v>
      </c>
      <c r="V3" s="14">
        <v>350000</v>
      </c>
      <c r="W3" s="21">
        <v>54523.9282153539</v>
      </c>
      <c r="X3" s="14">
        <v>345000</v>
      </c>
      <c r="Y3" s="21">
        <v>54166.0779049503</v>
      </c>
      <c r="Z3" s="14">
        <v>345000</v>
      </c>
      <c r="AA3" s="21">
        <v>54080.321033326</v>
      </c>
      <c r="AB3" s="34"/>
      <c r="AC3" s="34"/>
      <c r="AF3" s="34"/>
      <c r="AG3" s="34"/>
    </row>
    <row r="4" spans="1:33">
      <c r="A4" s="11">
        <v>2</v>
      </c>
      <c r="B4" s="12" t="s">
        <v>10</v>
      </c>
      <c r="C4" s="13">
        <v>0.95</v>
      </c>
      <c r="D4" s="12" t="s">
        <v>11</v>
      </c>
      <c r="E4" s="12" t="s">
        <v>12</v>
      </c>
      <c r="F4" s="14">
        <v>145000</v>
      </c>
      <c r="G4" s="15">
        <f t="shared" ref="G4:G39" si="1">F4/6.4754</f>
        <v>22392.4390771226</v>
      </c>
      <c r="H4" s="14">
        <v>148000</v>
      </c>
      <c r="I4" s="31">
        <f t="shared" si="0"/>
        <v>22566.4796291778</v>
      </c>
      <c r="J4" s="14">
        <v>155000</v>
      </c>
      <c r="K4" s="15">
        <f t="shared" ref="K4:K39" si="2">J4/6.4895</f>
        <v>23884.7368826566</v>
      </c>
      <c r="L4" s="14">
        <v>158000</v>
      </c>
      <c r="M4" s="15">
        <f t="shared" ref="M4:M39" si="3">L4/6.3572</f>
        <v>24853.7091801422</v>
      </c>
      <c r="N4" s="14">
        <v>160000</v>
      </c>
      <c r="O4" s="15">
        <f t="shared" ref="O4:O39" si="4">N4/6.4709</f>
        <v>24726.0813797153</v>
      </c>
      <c r="P4" s="14">
        <v>150000</v>
      </c>
      <c r="Q4" s="15">
        <f t="shared" ref="Q4:Q39" si="5">P4/6.466</f>
        <v>23198.2678626663</v>
      </c>
      <c r="R4" s="14">
        <v>145000</v>
      </c>
      <c r="S4" s="15">
        <f t="shared" ref="S4:S39" si="6">R4/6.468</f>
        <v>22418.0581323438</v>
      </c>
      <c r="T4" s="14">
        <v>146000</v>
      </c>
      <c r="U4" s="21">
        <f t="shared" ref="U4:U39" si="7">T4/6.4604</f>
        <v>22599.2198625472</v>
      </c>
      <c r="V4" s="14">
        <v>148000</v>
      </c>
      <c r="W4" s="21">
        <v>23055.8325024925</v>
      </c>
      <c r="X4" s="14">
        <v>148000</v>
      </c>
      <c r="Y4" s="21">
        <v>23236.4624056019</v>
      </c>
      <c r="Z4" s="14">
        <v>148000</v>
      </c>
      <c r="AA4" s="21">
        <v>23199.6739505283</v>
      </c>
      <c r="AB4" s="34"/>
      <c r="AC4" s="34"/>
      <c r="AF4" s="34"/>
      <c r="AG4" s="34"/>
    </row>
    <row r="5" spans="1:33">
      <c r="A5" s="11">
        <v>3</v>
      </c>
      <c r="B5" s="12" t="s">
        <v>13</v>
      </c>
      <c r="C5" s="13">
        <v>0.975</v>
      </c>
      <c r="D5" s="12" t="s">
        <v>14</v>
      </c>
      <c r="E5" s="12" t="s">
        <v>15</v>
      </c>
      <c r="F5" s="14">
        <v>200000</v>
      </c>
      <c r="G5" s="15">
        <f t="shared" si="1"/>
        <v>30886.1228649968</v>
      </c>
      <c r="H5" s="14">
        <v>192000</v>
      </c>
      <c r="I5" s="31">
        <f t="shared" si="0"/>
        <v>29275.4330324469</v>
      </c>
      <c r="J5" s="14">
        <v>200000</v>
      </c>
      <c r="K5" s="15">
        <f t="shared" si="2"/>
        <v>30819.0153324601</v>
      </c>
      <c r="L5" s="14">
        <v>190000</v>
      </c>
      <c r="M5" s="15">
        <f t="shared" si="3"/>
        <v>29887.3717989052</v>
      </c>
      <c r="N5" s="14">
        <v>185000</v>
      </c>
      <c r="O5" s="15">
        <f t="shared" si="4"/>
        <v>28589.5315952959</v>
      </c>
      <c r="P5" s="14">
        <v>185000</v>
      </c>
      <c r="Q5" s="15">
        <f t="shared" si="5"/>
        <v>28611.1970306217</v>
      </c>
      <c r="R5" s="14">
        <v>187000</v>
      </c>
      <c r="S5" s="15">
        <f t="shared" si="6"/>
        <v>28911.5646258503</v>
      </c>
      <c r="T5" s="14">
        <v>195000</v>
      </c>
      <c r="U5" s="21">
        <f t="shared" si="7"/>
        <v>30183.8895424432</v>
      </c>
      <c r="V5" s="14">
        <v>195000</v>
      </c>
      <c r="W5" s="21">
        <v>30377.6171485543</v>
      </c>
      <c r="X5" s="14">
        <v>198000</v>
      </c>
      <c r="Y5" s="21">
        <v>31086.6186237106</v>
      </c>
      <c r="Z5" s="14">
        <v>198000</v>
      </c>
      <c r="AA5" s="21">
        <v>31037.4016365175</v>
      </c>
      <c r="AB5" s="34"/>
      <c r="AC5" s="34"/>
      <c r="AF5" s="34"/>
      <c r="AG5" s="34"/>
    </row>
    <row r="6" spans="1:33">
      <c r="A6" s="11">
        <v>4</v>
      </c>
      <c r="B6" s="12" t="s">
        <v>16</v>
      </c>
      <c r="C6" s="13">
        <v>0.7</v>
      </c>
      <c r="D6" s="12" t="s">
        <v>17</v>
      </c>
      <c r="E6" s="12" t="s">
        <v>18</v>
      </c>
      <c r="F6" s="14">
        <v>695000</v>
      </c>
      <c r="G6" s="15">
        <f t="shared" si="1"/>
        <v>107329.276955864</v>
      </c>
      <c r="H6" s="14">
        <v>675000</v>
      </c>
      <c r="I6" s="31">
        <f t="shared" si="0"/>
        <v>102921.444254696</v>
      </c>
      <c r="J6" s="14">
        <v>665000</v>
      </c>
      <c r="K6" s="15">
        <f t="shared" si="2"/>
        <v>102473.22598043</v>
      </c>
      <c r="L6" s="14">
        <v>660000</v>
      </c>
      <c r="M6" s="15">
        <f t="shared" si="3"/>
        <v>103819.291511986</v>
      </c>
      <c r="N6" s="14">
        <v>665000</v>
      </c>
      <c r="O6" s="15">
        <f t="shared" si="4"/>
        <v>102767.775734442</v>
      </c>
      <c r="P6" s="14">
        <v>650000</v>
      </c>
      <c r="Q6" s="15">
        <f t="shared" si="5"/>
        <v>100525.827404887</v>
      </c>
      <c r="R6" s="14">
        <v>667000</v>
      </c>
      <c r="S6" s="15">
        <f t="shared" si="6"/>
        <v>103123.067408782</v>
      </c>
      <c r="T6" s="14">
        <v>684400</v>
      </c>
      <c r="U6" s="21">
        <f t="shared" si="7"/>
        <v>105937.712835119</v>
      </c>
      <c r="V6" s="14">
        <v>838000</v>
      </c>
      <c r="W6" s="21">
        <v>130545.862412762</v>
      </c>
      <c r="X6" s="14">
        <v>888000</v>
      </c>
      <c r="Y6" s="21">
        <v>139418.774433611</v>
      </c>
      <c r="Z6" s="14">
        <v>812000</v>
      </c>
      <c r="AA6" s="21">
        <v>127284.697620466</v>
      </c>
      <c r="AB6" s="34"/>
      <c r="AC6" s="34"/>
      <c r="AF6" s="34"/>
      <c r="AG6" s="34"/>
    </row>
    <row r="7" spans="1:33">
      <c r="A7" s="11">
        <v>5</v>
      </c>
      <c r="B7" s="12" t="s">
        <v>19</v>
      </c>
      <c r="C7" s="13">
        <v>0.96</v>
      </c>
      <c r="D7" s="16" t="s">
        <v>20</v>
      </c>
      <c r="E7" s="12" t="s">
        <v>21</v>
      </c>
      <c r="F7" s="14">
        <v>12000000</v>
      </c>
      <c r="G7" s="15">
        <f t="shared" si="1"/>
        <v>1853167.37189981</v>
      </c>
      <c r="H7" s="14">
        <v>12000000</v>
      </c>
      <c r="I7" s="31">
        <f t="shared" si="0"/>
        <v>1829714.56452793</v>
      </c>
      <c r="J7" s="14">
        <v>12000000</v>
      </c>
      <c r="K7" s="15">
        <f t="shared" si="2"/>
        <v>1849140.91994761</v>
      </c>
      <c r="L7" s="14">
        <v>11500000</v>
      </c>
      <c r="M7" s="15">
        <f t="shared" si="3"/>
        <v>1808972.50361795</v>
      </c>
      <c r="N7" s="14">
        <v>11500000</v>
      </c>
      <c r="O7" s="15">
        <f t="shared" si="4"/>
        <v>1777187.09916704</v>
      </c>
      <c r="P7" s="14">
        <v>11200000</v>
      </c>
      <c r="Q7" s="15">
        <f t="shared" si="5"/>
        <v>1732137.33374575</v>
      </c>
      <c r="R7" s="14">
        <v>11200000</v>
      </c>
      <c r="S7" s="15">
        <f t="shared" si="6"/>
        <v>1731601.73160173</v>
      </c>
      <c r="T7" s="14">
        <v>10900000</v>
      </c>
      <c r="U7" s="21">
        <f t="shared" si="7"/>
        <v>1687202.030834</v>
      </c>
      <c r="V7" s="14">
        <v>10900000</v>
      </c>
      <c r="W7" s="21">
        <v>1698030.90727817</v>
      </c>
      <c r="X7" s="14">
        <v>10900000</v>
      </c>
      <c r="Y7" s="21">
        <v>1711334.05554771</v>
      </c>
      <c r="Z7" s="14">
        <v>10900000</v>
      </c>
      <c r="AA7" s="21">
        <v>1708624.63554566</v>
      </c>
      <c r="AB7" s="34"/>
      <c r="AC7" s="34"/>
      <c r="AF7" s="34"/>
      <c r="AG7" s="34"/>
    </row>
    <row r="8" spans="1:33">
      <c r="A8" s="11">
        <v>6</v>
      </c>
      <c r="B8" s="12" t="s">
        <v>22</v>
      </c>
      <c r="C8" s="13">
        <v>0.95</v>
      </c>
      <c r="D8" s="17" t="s">
        <v>23</v>
      </c>
      <c r="E8" s="12" t="s">
        <v>24</v>
      </c>
      <c r="F8" s="14">
        <v>860000</v>
      </c>
      <c r="G8" s="15">
        <f t="shared" si="1"/>
        <v>132810.328319486</v>
      </c>
      <c r="H8" s="14">
        <v>860000</v>
      </c>
      <c r="I8" s="31">
        <f t="shared" si="0"/>
        <v>131129.543791169</v>
      </c>
      <c r="J8" s="14">
        <v>840000</v>
      </c>
      <c r="K8" s="15">
        <f t="shared" si="2"/>
        <v>129439.864396333</v>
      </c>
      <c r="L8" s="14">
        <v>840000</v>
      </c>
      <c r="M8" s="15">
        <f t="shared" si="3"/>
        <v>132133.643742528</v>
      </c>
      <c r="N8" s="14">
        <v>820000</v>
      </c>
      <c r="O8" s="15">
        <f t="shared" si="4"/>
        <v>126721.167071041</v>
      </c>
      <c r="P8" s="14">
        <v>800000</v>
      </c>
      <c r="Q8" s="15">
        <f t="shared" si="5"/>
        <v>123724.095267553</v>
      </c>
      <c r="R8" s="14">
        <v>780000</v>
      </c>
      <c r="S8" s="15">
        <f t="shared" si="6"/>
        <v>120593.692022263</v>
      </c>
      <c r="T8" s="14">
        <v>830000</v>
      </c>
      <c r="U8" s="21">
        <f t="shared" si="7"/>
        <v>128475.017026809</v>
      </c>
      <c r="V8" s="14">
        <v>820000</v>
      </c>
      <c r="W8" s="21">
        <v>127741.774675972</v>
      </c>
      <c r="X8" s="14">
        <v>840000</v>
      </c>
      <c r="Y8" s="21">
        <v>131882.624464227</v>
      </c>
      <c r="Z8" s="14">
        <v>800000</v>
      </c>
      <c r="AA8" s="21">
        <v>125403.642975828</v>
      </c>
      <c r="AB8" s="34"/>
      <c r="AC8" s="34"/>
      <c r="AF8" s="34"/>
      <c r="AG8" s="34"/>
    </row>
    <row r="9" spans="1:33">
      <c r="A9" s="11">
        <v>7</v>
      </c>
      <c r="B9" s="12" t="s">
        <v>25</v>
      </c>
      <c r="C9" s="13">
        <v>0.98</v>
      </c>
      <c r="D9" s="17" t="s">
        <v>26</v>
      </c>
      <c r="E9" s="12" t="s">
        <v>27</v>
      </c>
      <c r="F9" s="14">
        <v>880000</v>
      </c>
      <c r="G9" s="15">
        <f t="shared" si="1"/>
        <v>135898.940605986</v>
      </c>
      <c r="H9" s="14">
        <v>850000</v>
      </c>
      <c r="I9" s="31">
        <f t="shared" si="0"/>
        <v>129604.781654062</v>
      </c>
      <c r="J9" s="14">
        <v>820000</v>
      </c>
      <c r="K9" s="15">
        <f t="shared" si="2"/>
        <v>126357.962863087</v>
      </c>
      <c r="L9" s="14">
        <v>830000</v>
      </c>
      <c r="M9" s="15">
        <f t="shared" si="3"/>
        <v>130560.624174165</v>
      </c>
      <c r="N9" s="14">
        <v>810000</v>
      </c>
      <c r="O9" s="15">
        <f t="shared" si="4"/>
        <v>125175.786984809</v>
      </c>
      <c r="P9" s="14">
        <v>800000</v>
      </c>
      <c r="Q9" s="15">
        <f t="shared" si="5"/>
        <v>123724.095267553</v>
      </c>
      <c r="R9" s="14">
        <v>800000</v>
      </c>
      <c r="S9" s="15">
        <f t="shared" si="6"/>
        <v>123685.837971552</v>
      </c>
      <c r="T9" s="14">
        <v>880000</v>
      </c>
      <c r="U9" s="21">
        <f t="shared" si="7"/>
        <v>136214.475883846</v>
      </c>
      <c r="V9" s="14">
        <v>1000000</v>
      </c>
      <c r="W9" s="21">
        <v>155782.652043868</v>
      </c>
      <c r="X9" s="14">
        <v>1030000</v>
      </c>
      <c r="Y9" s="21">
        <v>161713.21809304</v>
      </c>
      <c r="Z9" s="14">
        <v>1030000</v>
      </c>
      <c r="AA9" s="21">
        <v>161457.190331379</v>
      </c>
      <c r="AB9" s="34"/>
      <c r="AC9" s="34"/>
      <c r="AF9" s="34"/>
      <c r="AG9" s="34"/>
    </row>
    <row r="10" spans="1:33">
      <c r="A10" s="11">
        <v>8</v>
      </c>
      <c r="B10" s="12" t="s">
        <v>28</v>
      </c>
      <c r="C10" s="13">
        <v>0.98</v>
      </c>
      <c r="D10" s="18" t="s">
        <v>29</v>
      </c>
      <c r="E10" s="12" t="s">
        <v>30</v>
      </c>
      <c r="F10" s="14">
        <v>355000</v>
      </c>
      <c r="G10" s="15">
        <f t="shared" si="1"/>
        <v>54822.8680853692</v>
      </c>
      <c r="H10" s="14">
        <v>370000</v>
      </c>
      <c r="I10" s="31">
        <f t="shared" si="0"/>
        <v>56416.1990729446</v>
      </c>
      <c r="J10" s="14">
        <v>375000</v>
      </c>
      <c r="K10" s="15">
        <f t="shared" si="2"/>
        <v>57785.6537483627</v>
      </c>
      <c r="L10" s="14">
        <v>390000</v>
      </c>
      <c r="M10" s="15">
        <f t="shared" si="3"/>
        <v>61347.7631661738</v>
      </c>
      <c r="N10" s="14">
        <v>410000</v>
      </c>
      <c r="O10" s="15">
        <f t="shared" si="4"/>
        <v>63360.5835355206</v>
      </c>
      <c r="P10" s="14">
        <v>430000</v>
      </c>
      <c r="Q10" s="15">
        <f t="shared" si="5"/>
        <v>66501.7012063099</v>
      </c>
      <c r="R10" s="14">
        <v>430000</v>
      </c>
      <c r="S10" s="15">
        <f t="shared" si="6"/>
        <v>66481.1379097093</v>
      </c>
      <c r="T10" s="14">
        <v>455000</v>
      </c>
      <c r="U10" s="21">
        <f t="shared" si="7"/>
        <v>70429.0755990341</v>
      </c>
      <c r="V10" s="14">
        <v>455000</v>
      </c>
      <c r="W10" s="21">
        <v>70881.1066799601</v>
      </c>
      <c r="X10" s="14">
        <v>455000</v>
      </c>
      <c r="Y10" s="21">
        <v>71436.4215847895</v>
      </c>
      <c r="Z10" s="14">
        <v>455000</v>
      </c>
      <c r="AA10" s="21">
        <v>71323.3219425024</v>
      </c>
      <c r="AB10" s="34"/>
      <c r="AC10" s="34"/>
      <c r="AF10" s="34"/>
      <c r="AG10" s="34"/>
    </row>
    <row r="11" spans="1:33">
      <c r="A11" s="11">
        <v>9</v>
      </c>
      <c r="B11" s="12" t="s">
        <v>31</v>
      </c>
      <c r="C11" s="13">
        <v>0.96</v>
      </c>
      <c r="D11" s="18" t="s">
        <v>32</v>
      </c>
      <c r="E11" s="12" t="s">
        <v>33</v>
      </c>
      <c r="F11" s="14">
        <v>21000</v>
      </c>
      <c r="G11" s="15">
        <f t="shared" si="1"/>
        <v>3243.04290082466</v>
      </c>
      <c r="H11" s="14">
        <v>23000</v>
      </c>
      <c r="I11" s="31">
        <f t="shared" si="0"/>
        <v>3506.95291534521</v>
      </c>
      <c r="J11" s="14">
        <v>24000</v>
      </c>
      <c r="K11" s="15">
        <f t="shared" si="2"/>
        <v>3698.28183989522</v>
      </c>
      <c r="L11" s="14">
        <v>25000</v>
      </c>
      <c r="M11" s="15">
        <f t="shared" si="3"/>
        <v>3932.54892090858</v>
      </c>
      <c r="N11" s="14">
        <v>26000</v>
      </c>
      <c r="O11" s="15">
        <f t="shared" si="4"/>
        <v>4017.98822420374</v>
      </c>
      <c r="P11" s="14">
        <v>26500</v>
      </c>
      <c r="Q11" s="15">
        <f t="shared" si="5"/>
        <v>4098.36065573771</v>
      </c>
      <c r="R11" s="14">
        <v>26500</v>
      </c>
      <c r="S11" s="15">
        <f t="shared" si="6"/>
        <v>4097.09338280767</v>
      </c>
      <c r="T11" s="14">
        <v>26500</v>
      </c>
      <c r="U11" s="21">
        <f t="shared" si="7"/>
        <v>4101.91319422946</v>
      </c>
      <c r="V11" s="14">
        <v>26500</v>
      </c>
      <c r="W11" s="21">
        <v>4128.24027916251</v>
      </c>
      <c r="X11" s="14">
        <v>26500</v>
      </c>
      <c r="Y11" s="21">
        <v>4160.58279559763</v>
      </c>
      <c r="Z11" s="14">
        <v>26500</v>
      </c>
      <c r="AA11" s="21">
        <v>4153.99567357432</v>
      </c>
      <c r="AB11" s="34"/>
      <c r="AC11" s="34"/>
      <c r="AF11" s="34"/>
      <c r="AG11" s="34"/>
    </row>
    <row r="12" spans="1:33">
      <c r="A12" s="11">
        <v>10</v>
      </c>
      <c r="B12" s="12" t="s">
        <v>34</v>
      </c>
      <c r="C12" s="13">
        <v>0.91</v>
      </c>
      <c r="D12" s="18" t="s">
        <v>35</v>
      </c>
      <c r="E12" s="12" t="s">
        <v>36</v>
      </c>
      <c r="F12" s="14">
        <v>1700000</v>
      </c>
      <c r="G12" s="15">
        <f t="shared" si="1"/>
        <v>262532.044352472</v>
      </c>
      <c r="H12" s="14">
        <v>1700000</v>
      </c>
      <c r="I12" s="31">
        <f t="shared" si="0"/>
        <v>259209.563308124</v>
      </c>
      <c r="J12" s="14">
        <v>1500000</v>
      </c>
      <c r="K12" s="15">
        <f t="shared" si="2"/>
        <v>231142.614993451</v>
      </c>
      <c r="L12" s="14">
        <v>1600000</v>
      </c>
      <c r="M12" s="15">
        <f t="shared" si="3"/>
        <v>251683.130938149</v>
      </c>
      <c r="N12" s="14">
        <v>1700000</v>
      </c>
      <c r="O12" s="15">
        <f t="shared" si="4"/>
        <v>262714.614659476</v>
      </c>
      <c r="P12" s="14">
        <v>1500000</v>
      </c>
      <c r="Q12" s="15">
        <f t="shared" si="5"/>
        <v>231982.678626663</v>
      </c>
      <c r="R12" s="14">
        <v>1490000</v>
      </c>
      <c r="S12" s="15">
        <f t="shared" si="6"/>
        <v>230364.873222016</v>
      </c>
      <c r="T12" s="14">
        <v>1500000</v>
      </c>
      <c r="U12" s="21">
        <f t="shared" si="7"/>
        <v>232183.765711101</v>
      </c>
      <c r="V12" s="14">
        <v>1500000</v>
      </c>
      <c r="W12" s="21">
        <v>233673.978065803</v>
      </c>
      <c r="X12" s="14">
        <v>1500000</v>
      </c>
      <c r="Y12" s="21">
        <v>235504.686543262</v>
      </c>
      <c r="Z12" s="14">
        <v>1500000</v>
      </c>
      <c r="AA12" s="21">
        <v>235131.830579678</v>
      </c>
      <c r="AB12" s="34"/>
      <c r="AC12" s="34"/>
      <c r="AF12" s="34"/>
      <c r="AG12" s="34"/>
    </row>
    <row r="13" s="1" customFormat="1" spans="1:33">
      <c r="A13" s="19">
        <v>11</v>
      </c>
      <c r="B13" s="18" t="s">
        <v>37</v>
      </c>
      <c r="C13" s="20">
        <v>0.95</v>
      </c>
      <c r="D13" s="18" t="s">
        <v>38</v>
      </c>
      <c r="E13" s="18" t="s">
        <v>39</v>
      </c>
      <c r="F13" s="14">
        <v>195000</v>
      </c>
      <c r="G13" s="21">
        <f t="shared" si="1"/>
        <v>30113.9697933718</v>
      </c>
      <c r="H13" s="14">
        <v>195000</v>
      </c>
      <c r="I13" s="32">
        <f t="shared" si="0"/>
        <v>29732.8616735789</v>
      </c>
      <c r="J13" s="14">
        <v>200000</v>
      </c>
      <c r="K13" s="15">
        <f t="shared" si="2"/>
        <v>30819.0153324601</v>
      </c>
      <c r="L13" s="14">
        <v>200000</v>
      </c>
      <c r="M13" s="15">
        <f t="shared" si="3"/>
        <v>31460.3913672686</v>
      </c>
      <c r="N13" s="14">
        <v>214200</v>
      </c>
      <c r="O13" s="15">
        <f t="shared" si="4"/>
        <v>33102.0414470939</v>
      </c>
      <c r="P13" s="14">
        <v>218200</v>
      </c>
      <c r="Q13" s="15">
        <f t="shared" si="5"/>
        <v>33745.7469842252</v>
      </c>
      <c r="R13" s="14">
        <v>218200</v>
      </c>
      <c r="S13" s="15">
        <f t="shared" si="6"/>
        <v>33735.3123067409</v>
      </c>
      <c r="T13" s="14">
        <v>218200</v>
      </c>
      <c r="U13" s="21">
        <f t="shared" si="7"/>
        <v>33774.9984521082</v>
      </c>
      <c r="V13" s="14">
        <v>219200</v>
      </c>
      <c r="W13" s="21">
        <v>34147.557328016</v>
      </c>
      <c r="X13" s="14">
        <v>219200</v>
      </c>
      <c r="Y13" s="21">
        <v>34415.0848601887</v>
      </c>
      <c r="Z13" s="14">
        <v>219200</v>
      </c>
      <c r="AA13" s="21">
        <v>34360.598175377</v>
      </c>
      <c r="AB13" s="34"/>
      <c r="AC13" s="34"/>
      <c r="AF13" s="34"/>
      <c r="AG13" s="34"/>
    </row>
    <row r="14" s="1" customFormat="1" spans="1:33">
      <c r="A14" s="19">
        <v>12</v>
      </c>
      <c r="B14" s="18" t="s">
        <v>40</v>
      </c>
      <c r="C14" s="20">
        <v>0.95</v>
      </c>
      <c r="D14" s="18" t="s">
        <v>41</v>
      </c>
      <c r="E14" s="18" t="s">
        <v>42</v>
      </c>
      <c r="F14" s="14">
        <v>2700000</v>
      </c>
      <c r="G14" s="21">
        <f t="shared" si="1"/>
        <v>416962.658677456</v>
      </c>
      <c r="H14" s="14">
        <v>2700000</v>
      </c>
      <c r="I14" s="32">
        <f t="shared" si="0"/>
        <v>411685.777018785</v>
      </c>
      <c r="J14" s="14">
        <v>2800000</v>
      </c>
      <c r="K14" s="15">
        <f t="shared" si="2"/>
        <v>431466.214654442</v>
      </c>
      <c r="L14" s="14">
        <v>2850000</v>
      </c>
      <c r="M14" s="15">
        <f t="shared" si="3"/>
        <v>448310.576983578</v>
      </c>
      <c r="N14" s="14">
        <v>2900000</v>
      </c>
      <c r="O14" s="15">
        <f t="shared" si="4"/>
        <v>448160.225007341</v>
      </c>
      <c r="P14" s="14">
        <v>2900000</v>
      </c>
      <c r="Q14" s="15">
        <f t="shared" si="5"/>
        <v>448499.845344881</v>
      </c>
      <c r="R14" s="14">
        <v>2830000</v>
      </c>
      <c r="S14" s="15">
        <f t="shared" si="6"/>
        <v>437538.651824366</v>
      </c>
      <c r="T14" s="14">
        <v>2830000</v>
      </c>
      <c r="U14" s="21">
        <f t="shared" si="7"/>
        <v>438053.371308278</v>
      </c>
      <c r="V14" s="14">
        <v>2830000</v>
      </c>
      <c r="W14" s="21">
        <v>440864.905284148</v>
      </c>
      <c r="X14" s="14">
        <v>2830000</v>
      </c>
      <c r="Y14" s="21">
        <v>444318.841944955</v>
      </c>
      <c r="Z14" s="14">
        <v>2850000</v>
      </c>
      <c r="AA14" s="21">
        <v>446750.478101389</v>
      </c>
      <c r="AB14" s="34"/>
      <c r="AC14" s="34"/>
      <c r="AF14" s="34"/>
      <c r="AG14" s="34"/>
    </row>
    <row r="15" spans="1:33">
      <c r="A15" s="11">
        <v>13</v>
      </c>
      <c r="B15" s="12" t="s">
        <v>43</v>
      </c>
      <c r="C15" s="13">
        <v>0.94</v>
      </c>
      <c r="D15" s="17" t="s">
        <v>44</v>
      </c>
      <c r="E15" s="12" t="s">
        <v>45</v>
      </c>
      <c r="F15" s="14">
        <v>1600000</v>
      </c>
      <c r="G15" s="15">
        <f t="shared" si="1"/>
        <v>247088.982919974</v>
      </c>
      <c r="H15" s="14">
        <v>1600000</v>
      </c>
      <c r="I15" s="31">
        <f t="shared" si="0"/>
        <v>243961.941937058</v>
      </c>
      <c r="J15" s="14">
        <v>1600000</v>
      </c>
      <c r="K15" s="15">
        <f t="shared" si="2"/>
        <v>246552.122659681</v>
      </c>
      <c r="L15" s="14">
        <v>1500000</v>
      </c>
      <c r="M15" s="15">
        <f t="shared" si="3"/>
        <v>235952.935254515</v>
      </c>
      <c r="N15" s="14">
        <v>1500000</v>
      </c>
      <c r="O15" s="15">
        <f t="shared" si="4"/>
        <v>231807.012934831</v>
      </c>
      <c r="P15" s="14">
        <v>1600000</v>
      </c>
      <c r="Q15" s="15">
        <f t="shared" si="5"/>
        <v>247448.190535107</v>
      </c>
      <c r="R15" s="14">
        <v>1450000</v>
      </c>
      <c r="S15" s="15">
        <f t="shared" si="6"/>
        <v>224180.581323438</v>
      </c>
      <c r="T15" s="14">
        <v>1450000</v>
      </c>
      <c r="U15" s="21">
        <f t="shared" si="7"/>
        <v>224444.306854065</v>
      </c>
      <c r="V15" s="14">
        <v>1450000</v>
      </c>
      <c r="W15" s="21">
        <v>225884.845463609</v>
      </c>
      <c r="X15" s="14">
        <v>1500000</v>
      </c>
      <c r="Y15" s="21">
        <v>235504.686543262</v>
      </c>
      <c r="Z15" s="14">
        <v>1500000</v>
      </c>
      <c r="AA15" s="21">
        <v>235131.830579678</v>
      </c>
      <c r="AB15" s="34"/>
      <c r="AC15" s="34"/>
      <c r="AF15" s="34"/>
      <c r="AG15" s="34"/>
    </row>
    <row r="16" s="1" customFormat="1" spans="1:33">
      <c r="A16" s="19">
        <v>14</v>
      </c>
      <c r="B16" s="18" t="s">
        <v>46</v>
      </c>
      <c r="C16" s="20">
        <v>0.95</v>
      </c>
      <c r="D16" s="18" t="s">
        <v>47</v>
      </c>
      <c r="E16" s="18" t="s">
        <v>48</v>
      </c>
      <c r="F16" s="14">
        <v>300000</v>
      </c>
      <c r="G16" s="21">
        <f t="shared" si="1"/>
        <v>46329.1842974951</v>
      </c>
      <c r="H16" s="14">
        <v>300000</v>
      </c>
      <c r="I16" s="32">
        <f t="shared" si="0"/>
        <v>45742.8641131983</v>
      </c>
      <c r="J16" s="14">
        <v>320000</v>
      </c>
      <c r="K16" s="15">
        <f t="shared" si="2"/>
        <v>49310.4245319362</v>
      </c>
      <c r="L16" s="14">
        <v>320000</v>
      </c>
      <c r="M16" s="15">
        <f t="shared" si="3"/>
        <v>50336.6261876298</v>
      </c>
      <c r="N16" s="14">
        <v>320000</v>
      </c>
      <c r="O16" s="15">
        <f t="shared" si="4"/>
        <v>49452.1627594307</v>
      </c>
      <c r="P16" s="14">
        <v>330000</v>
      </c>
      <c r="Q16" s="15">
        <f t="shared" si="5"/>
        <v>51036.1892978658</v>
      </c>
      <c r="R16" s="14">
        <v>330000</v>
      </c>
      <c r="S16" s="15">
        <f t="shared" si="6"/>
        <v>51020.4081632653</v>
      </c>
      <c r="T16" s="14">
        <v>335000</v>
      </c>
      <c r="U16" s="21">
        <f t="shared" si="7"/>
        <v>51854.374342146</v>
      </c>
      <c r="V16" s="14">
        <v>330000</v>
      </c>
      <c r="W16" s="21">
        <v>51408.2751744766</v>
      </c>
      <c r="X16" s="14">
        <v>330000</v>
      </c>
      <c r="Y16" s="21">
        <v>51811.0310395177</v>
      </c>
      <c r="Z16" s="14">
        <v>330000</v>
      </c>
      <c r="AA16" s="21">
        <v>51729.0027275292</v>
      </c>
      <c r="AB16" s="34"/>
      <c r="AC16" s="34"/>
      <c r="AF16" s="34"/>
      <c r="AG16" s="34"/>
    </row>
    <row r="17" spans="1:33">
      <c r="A17" s="11">
        <v>15</v>
      </c>
      <c r="B17" s="12" t="s">
        <v>49</v>
      </c>
      <c r="C17" s="13">
        <v>0.97</v>
      </c>
      <c r="D17" s="18" t="s">
        <v>50</v>
      </c>
      <c r="E17" s="12" t="s">
        <v>51</v>
      </c>
      <c r="F17" s="14">
        <v>30000</v>
      </c>
      <c r="G17" s="15">
        <f t="shared" si="1"/>
        <v>4632.91842974951</v>
      </c>
      <c r="H17" s="14">
        <v>30000</v>
      </c>
      <c r="I17" s="31">
        <f t="shared" si="0"/>
        <v>4574.28641131983</v>
      </c>
      <c r="J17" s="14">
        <v>33000</v>
      </c>
      <c r="K17" s="15">
        <f t="shared" si="2"/>
        <v>5085.13752985592</v>
      </c>
      <c r="L17" s="14">
        <v>34000</v>
      </c>
      <c r="M17" s="15">
        <f t="shared" si="3"/>
        <v>5348.26653243566</v>
      </c>
      <c r="N17" s="14">
        <v>38000</v>
      </c>
      <c r="O17" s="15">
        <f t="shared" si="4"/>
        <v>5872.44432768239</v>
      </c>
      <c r="P17" s="14">
        <v>36000</v>
      </c>
      <c r="Q17" s="15">
        <f t="shared" si="5"/>
        <v>5567.5842870399</v>
      </c>
      <c r="R17" s="14">
        <v>33000</v>
      </c>
      <c r="S17" s="15">
        <f t="shared" si="6"/>
        <v>5102.04081632653</v>
      </c>
      <c r="T17" s="14">
        <v>32800</v>
      </c>
      <c r="U17" s="21">
        <f t="shared" si="7"/>
        <v>5077.08501021609</v>
      </c>
      <c r="V17" s="14">
        <v>42000</v>
      </c>
      <c r="W17" s="21">
        <v>6542.87138584247</v>
      </c>
      <c r="X17" s="14">
        <v>42000</v>
      </c>
      <c r="Y17" s="21">
        <v>6594.13122321134</v>
      </c>
      <c r="Z17" s="14">
        <v>48000</v>
      </c>
      <c r="AA17" s="21">
        <v>7524.21857854971</v>
      </c>
      <c r="AB17" s="34"/>
      <c r="AC17" s="34"/>
      <c r="AF17" s="34"/>
      <c r="AG17" s="34"/>
    </row>
    <row r="18" spans="1:33">
      <c r="A18" s="11">
        <v>16</v>
      </c>
      <c r="B18" s="12" t="s">
        <v>52</v>
      </c>
      <c r="C18" s="13">
        <v>0.95</v>
      </c>
      <c r="D18" s="18" t="s">
        <v>53</v>
      </c>
      <c r="E18" s="12" t="s">
        <v>54</v>
      </c>
      <c r="F18" s="14">
        <v>250000</v>
      </c>
      <c r="G18" s="15">
        <f t="shared" si="1"/>
        <v>38607.6535812459</v>
      </c>
      <c r="H18" s="14">
        <v>255000</v>
      </c>
      <c r="I18" s="31">
        <f t="shared" si="0"/>
        <v>38881.4344962186</v>
      </c>
      <c r="J18" s="14">
        <v>258000</v>
      </c>
      <c r="K18" s="15">
        <f t="shared" si="2"/>
        <v>39756.5297788736</v>
      </c>
      <c r="L18" s="14">
        <v>260000</v>
      </c>
      <c r="M18" s="15">
        <f t="shared" si="3"/>
        <v>40898.5087774492</v>
      </c>
      <c r="N18" s="14">
        <v>255000</v>
      </c>
      <c r="O18" s="15">
        <f t="shared" si="4"/>
        <v>39407.1921989213</v>
      </c>
      <c r="P18" s="14">
        <v>252000</v>
      </c>
      <c r="Q18" s="15">
        <f t="shared" si="5"/>
        <v>38973.0900092793</v>
      </c>
      <c r="R18" s="14">
        <v>250000</v>
      </c>
      <c r="S18" s="15">
        <f t="shared" si="6"/>
        <v>38651.8243661101</v>
      </c>
      <c r="T18" s="14">
        <v>254000</v>
      </c>
      <c r="U18" s="21">
        <f t="shared" si="7"/>
        <v>39316.4509937465</v>
      </c>
      <c r="V18" s="14">
        <v>254000</v>
      </c>
      <c r="W18" s="21">
        <v>39568.7936191426</v>
      </c>
      <c r="X18" s="14">
        <v>254000</v>
      </c>
      <c r="Y18" s="21">
        <v>39878.7935879924</v>
      </c>
      <c r="Z18" s="14">
        <v>250000</v>
      </c>
      <c r="AA18" s="21">
        <v>39188.6384299464</v>
      </c>
      <c r="AB18" s="34"/>
      <c r="AC18" s="34"/>
      <c r="AF18" s="34"/>
      <c r="AG18" s="34"/>
    </row>
    <row r="19" spans="1:33">
      <c r="A19" s="11">
        <v>17</v>
      </c>
      <c r="B19" s="12" t="s">
        <v>55</v>
      </c>
      <c r="C19" s="13">
        <v>0.96</v>
      </c>
      <c r="D19" s="18" t="s">
        <v>56</v>
      </c>
      <c r="E19" s="12" t="s">
        <v>57</v>
      </c>
      <c r="F19" s="14">
        <v>530000</v>
      </c>
      <c r="G19" s="15">
        <f t="shared" si="1"/>
        <v>81848.2255922414</v>
      </c>
      <c r="H19" s="14">
        <v>530000</v>
      </c>
      <c r="I19" s="31">
        <f t="shared" si="0"/>
        <v>80812.3932666504</v>
      </c>
      <c r="J19" s="14">
        <v>520000</v>
      </c>
      <c r="K19" s="15">
        <f t="shared" si="2"/>
        <v>80129.4398643963</v>
      </c>
      <c r="L19" s="14">
        <v>525000</v>
      </c>
      <c r="M19" s="15">
        <f t="shared" si="3"/>
        <v>82583.5273390801</v>
      </c>
      <c r="N19" s="14">
        <v>535000</v>
      </c>
      <c r="O19" s="15">
        <f t="shared" si="4"/>
        <v>82677.8346134232</v>
      </c>
      <c r="P19" s="14">
        <v>540000</v>
      </c>
      <c r="Q19" s="15">
        <f t="shared" si="5"/>
        <v>83513.7643055985</v>
      </c>
      <c r="R19" s="14">
        <v>540000</v>
      </c>
      <c r="S19" s="15">
        <f t="shared" si="6"/>
        <v>83487.9406307978</v>
      </c>
      <c r="T19" s="14">
        <v>540000</v>
      </c>
      <c r="U19" s="21">
        <f t="shared" si="7"/>
        <v>83586.1556559965</v>
      </c>
      <c r="V19" s="14">
        <v>540000</v>
      </c>
      <c r="W19" s="21">
        <v>84122.6321036889</v>
      </c>
      <c r="X19" s="14">
        <v>550000</v>
      </c>
      <c r="Y19" s="21">
        <v>86351.7183991962</v>
      </c>
      <c r="Z19" s="14">
        <v>550000</v>
      </c>
      <c r="AA19" s="21">
        <v>86215.0045458821</v>
      </c>
      <c r="AB19" s="34"/>
      <c r="AC19" s="34"/>
      <c r="AF19" s="34"/>
      <c r="AG19" s="34"/>
    </row>
    <row r="20" spans="1:33">
      <c r="A20" s="11">
        <v>18</v>
      </c>
      <c r="B20" s="12" t="s">
        <v>58</v>
      </c>
      <c r="C20" s="13">
        <v>0.96</v>
      </c>
      <c r="D20" s="17" t="s">
        <v>59</v>
      </c>
      <c r="E20" s="12" t="s">
        <v>60</v>
      </c>
      <c r="F20" s="14">
        <v>364000</v>
      </c>
      <c r="G20" s="15">
        <f t="shared" si="1"/>
        <v>56212.7436142941</v>
      </c>
      <c r="H20" s="14">
        <v>360000</v>
      </c>
      <c r="I20" s="31">
        <f t="shared" si="0"/>
        <v>54891.436935838</v>
      </c>
      <c r="J20" s="14">
        <v>355000</v>
      </c>
      <c r="K20" s="15">
        <f t="shared" si="2"/>
        <v>54703.7522151167</v>
      </c>
      <c r="L20" s="14">
        <v>350000</v>
      </c>
      <c r="M20" s="15">
        <f t="shared" si="3"/>
        <v>55055.6848927201</v>
      </c>
      <c r="N20" s="14">
        <v>345000</v>
      </c>
      <c r="O20" s="15">
        <f t="shared" si="4"/>
        <v>53315.6129750112</v>
      </c>
      <c r="P20" s="14">
        <v>340000</v>
      </c>
      <c r="Q20" s="15">
        <f t="shared" si="5"/>
        <v>52582.7404887102</v>
      </c>
      <c r="R20" s="14">
        <v>340000</v>
      </c>
      <c r="S20" s="15">
        <f t="shared" si="6"/>
        <v>52566.4811379097</v>
      </c>
      <c r="T20" s="14">
        <v>360000</v>
      </c>
      <c r="U20" s="21">
        <f t="shared" si="7"/>
        <v>55724.1037706644</v>
      </c>
      <c r="V20" s="14">
        <v>360000</v>
      </c>
      <c r="W20" s="21">
        <v>56081.7547357926</v>
      </c>
      <c r="X20" s="14">
        <v>380000</v>
      </c>
      <c r="Y20" s="21">
        <v>59661.1872576264</v>
      </c>
      <c r="Z20" s="14">
        <v>380000</v>
      </c>
      <c r="AA20" s="21">
        <v>59566.7304135185</v>
      </c>
      <c r="AB20" s="34"/>
      <c r="AC20" s="34"/>
      <c r="AF20" s="34"/>
      <c r="AG20" s="34"/>
    </row>
    <row r="21" spans="1:33">
      <c r="A21" s="11">
        <v>19</v>
      </c>
      <c r="B21" s="12" t="s">
        <v>61</v>
      </c>
      <c r="C21" s="13">
        <v>0.97</v>
      </c>
      <c r="D21" s="18" t="s">
        <v>62</v>
      </c>
      <c r="E21" s="12" t="s">
        <v>63</v>
      </c>
      <c r="F21" s="14">
        <v>155000</v>
      </c>
      <c r="G21" s="15">
        <f t="shared" si="1"/>
        <v>23936.7452203725</v>
      </c>
      <c r="H21" s="14">
        <v>155000</v>
      </c>
      <c r="I21" s="31">
        <f t="shared" si="0"/>
        <v>23633.8131251525</v>
      </c>
      <c r="J21" s="14">
        <v>155000</v>
      </c>
      <c r="K21" s="15">
        <f t="shared" si="2"/>
        <v>23884.7368826566</v>
      </c>
      <c r="L21" s="14">
        <v>155000</v>
      </c>
      <c r="M21" s="15">
        <f t="shared" si="3"/>
        <v>24381.8033096332</v>
      </c>
      <c r="N21" s="14">
        <v>155000</v>
      </c>
      <c r="O21" s="15">
        <f t="shared" si="4"/>
        <v>23953.3913365992</v>
      </c>
      <c r="P21" s="14">
        <v>155000</v>
      </c>
      <c r="Q21" s="15">
        <f t="shared" si="5"/>
        <v>23971.5434580885</v>
      </c>
      <c r="R21" s="14">
        <v>155000</v>
      </c>
      <c r="S21" s="15">
        <f t="shared" si="6"/>
        <v>23964.1311069883</v>
      </c>
      <c r="T21" s="14">
        <v>165000</v>
      </c>
      <c r="U21" s="21">
        <f t="shared" si="7"/>
        <v>25540.2142282212</v>
      </c>
      <c r="V21" s="14">
        <v>265000</v>
      </c>
      <c r="W21" s="21">
        <v>41282.4027916251</v>
      </c>
      <c r="X21" s="14">
        <v>260000</v>
      </c>
      <c r="Y21" s="21">
        <v>40820.8123341654</v>
      </c>
      <c r="Z21" s="14">
        <v>260000</v>
      </c>
      <c r="AA21" s="21">
        <v>40756.1839671442</v>
      </c>
      <c r="AB21" s="34"/>
      <c r="AC21" s="34"/>
      <c r="AF21" s="34"/>
      <c r="AG21" s="34"/>
    </row>
    <row r="22" spans="1:33">
      <c r="A22" s="11">
        <v>20</v>
      </c>
      <c r="B22" s="12" t="s">
        <v>64</v>
      </c>
      <c r="C22" s="13">
        <v>0.96</v>
      </c>
      <c r="D22" s="12" t="s">
        <v>65</v>
      </c>
      <c r="E22" s="12" t="s">
        <v>66</v>
      </c>
      <c r="F22" s="14">
        <v>170000</v>
      </c>
      <c r="G22" s="15">
        <f t="shared" si="1"/>
        <v>26253.2044352472</v>
      </c>
      <c r="H22" s="14">
        <v>170000</v>
      </c>
      <c r="I22" s="31">
        <f t="shared" si="0"/>
        <v>25920.9563308124</v>
      </c>
      <c r="J22" s="14">
        <v>180000</v>
      </c>
      <c r="K22" s="15">
        <f t="shared" si="2"/>
        <v>27737.1137992141</v>
      </c>
      <c r="L22" s="14">
        <v>180500</v>
      </c>
      <c r="M22" s="15">
        <f t="shared" si="3"/>
        <v>28393.0032089599</v>
      </c>
      <c r="N22" s="14">
        <v>180500</v>
      </c>
      <c r="O22" s="15">
        <f t="shared" si="4"/>
        <v>27894.1105564914</v>
      </c>
      <c r="P22" s="14">
        <v>175000</v>
      </c>
      <c r="Q22" s="15">
        <f t="shared" si="5"/>
        <v>27064.6458397773</v>
      </c>
      <c r="R22" s="14">
        <v>170000</v>
      </c>
      <c r="S22" s="15">
        <f t="shared" si="6"/>
        <v>26283.2405689549</v>
      </c>
      <c r="T22" s="14">
        <v>172000</v>
      </c>
      <c r="U22" s="21">
        <f t="shared" si="7"/>
        <v>26623.7384682063</v>
      </c>
      <c r="V22" s="14">
        <v>180000</v>
      </c>
      <c r="W22" s="21">
        <v>28040.8773678963</v>
      </c>
      <c r="X22" s="14">
        <v>180000</v>
      </c>
      <c r="Y22" s="21">
        <v>28260.5623851915</v>
      </c>
      <c r="Z22" s="14">
        <v>180000</v>
      </c>
      <c r="AA22" s="21">
        <v>28215.8196695614</v>
      </c>
      <c r="AB22" s="34"/>
      <c r="AC22" s="34"/>
      <c r="AF22" s="34"/>
      <c r="AG22" s="34"/>
    </row>
    <row r="23" spans="1:33">
      <c r="A23" s="11">
        <v>21</v>
      </c>
      <c r="B23" s="12" t="s">
        <v>67</v>
      </c>
      <c r="C23" s="13">
        <v>0.98</v>
      </c>
      <c r="D23" s="16" t="s">
        <v>68</v>
      </c>
      <c r="E23" s="12" t="s">
        <v>69</v>
      </c>
      <c r="F23" s="14">
        <v>61000</v>
      </c>
      <c r="G23" s="15">
        <f t="shared" si="1"/>
        <v>9420.26747382401</v>
      </c>
      <c r="H23" s="14">
        <v>61000</v>
      </c>
      <c r="I23" s="31">
        <f t="shared" si="0"/>
        <v>9301.04903635033</v>
      </c>
      <c r="J23" s="14">
        <v>57500</v>
      </c>
      <c r="K23" s="15">
        <f t="shared" si="2"/>
        <v>8860.46690808229</v>
      </c>
      <c r="L23" s="14">
        <v>580000</v>
      </c>
      <c r="M23" s="15">
        <f t="shared" si="3"/>
        <v>91235.134965079</v>
      </c>
      <c r="N23" s="14">
        <v>110000</v>
      </c>
      <c r="O23" s="15">
        <f t="shared" si="4"/>
        <v>16999.1809485543</v>
      </c>
      <c r="P23" s="14">
        <v>95000</v>
      </c>
      <c r="Q23" s="15">
        <f t="shared" si="5"/>
        <v>14692.236313022</v>
      </c>
      <c r="R23" s="14">
        <v>98000</v>
      </c>
      <c r="S23" s="15">
        <f t="shared" si="6"/>
        <v>15151.5151515152</v>
      </c>
      <c r="T23" s="14">
        <v>98000</v>
      </c>
      <c r="U23" s="21">
        <f t="shared" si="7"/>
        <v>15169.339359792</v>
      </c>
      <c r="V23" s="14">
        <v>95000</v>
      </c>
      <c r="W23" s="21">
        <v>14799.3519441675</v>
      </c>
      <c r="X23" s="14">
        <v>95000</v>
      </c>
      <c r="Y23" s="21">
        <v>14915.2968144066</v>
      </c>
      <c r="Z23" s="14">
        <v>100000</v>
      </c>
      <c r="AA23" s="21">
        <v>15675.4553719786</v>
      </c>
      <c r="AB23" s="34"/>
      <c r="AC23" s="34"/>
      <c r="AF23" s="34"/>
      <c r="AG23" s="34"/>
    </row>
    <row r="24" spans="1:33">
      <c r="A24" s="11">
        <v>22</v>
      </c>
      <c r="B24" s="12" t="s">
        <v>70</v>
      </c>
      <c r="C24" s="13">
        <v>0.97</v>
      </c>
      <c r="D24" s="16" t="s">
        <v>71</v>
      </c>
      <c r="E24" s="12" t="s">
        <v>72</v>
      </c>
      <c r="F24" s="14">
        <v>330000</v>
      </c>
      <c r="G24" s="15">
        <f t="shared" si="1"/>
        <v>50962.1027272447</v>
      </c>
      <c r="H24" s="14">
        <v>335000</v>
      </c>
      <c r="I24" s="31">
        <f t="shared" si="0"/>
        <v>51079.5315930715</v>
      </c>
      <c r="J24" s="14">
        <v>350000</v>
      </c>
      <c r="K24" s="15">
        <f t="shared" si="2"/>
        <v>53933.2768318052</v>
      </c>
      <c r="L24" s="14">
        <v>350000</v>
      </c>
      <c r="M24" s="15">
        <f t="shared" si="3"/>
        <v>55055.6848927201</v>
      </c>
      <c r="N24" s="14">
        <v>340000</v>
      </c>
      <c r="O24" s="15">
        <f t="shared" si="4"/>
        <v>52542.9229318951</v>
      </c>
      <c r="P24" s="14">
        <v>340000</v>
      </c>
      <c r="Q24" s="15">
        <f t="shared" si="5"/>
        <v>52582.7404887102</v>
      </c>
      <c r="R24" s="14">
        <v>340000</v>
      </c>
      <c r="S24" s="15">
        <f t="shared" si="6"/>
        <v>52566.4811379097</v>
      </c>
      <c r="T24" s="14">
        <v>340000</v>
      </c>
      <c r="U24" s="21">
        <f t="shared" si="7"/>
        <v>52628.3202278497</v>
      </c>
      <c r="V24" s="14">
        <v>450000</v>
      </c>
      <c r="W24" s="21">
        <v>70102.1934197408</v>
      </c>
      <c r="X24" s="14">
        <v>450000</v>
      </c>
      <c r="Y24" s="21">
        <v>70651.4059629787</v>
      </c>
      <c r="Z24" s="14">
        <v>450000</v>
      </c>
      <c r="AA24" s="21">
        <v>70539.5491739035</v>
      </c>
      <c r="AB24" s="34"/>
      <c r="AC24" s="34"/>
      <c r="AF24" s="34"/>
      <c r="AG24" s="34"/>
    </row>
    <row r="25" spans="1:33">
      <c r="A25" s="11">
        <v>23</v>
      </c>
      <c r="B25" s="12" t="s">
        <v>73</v>
      </c>
      <c r="C25" s="13">
        <v>0.9</v>
      </c>
      <c r="D25" s="16" t="s">
        <v>74</v>
      </c>
      <c r="E25" s="12" t="s">
        <v>75</v>
      </c>
      <c r="F25" s="14">
        <v>2300000</v>
      </c>
      <c r="G25" s="15">
        <f t="shared" si="1"/>
        <v>355190.412947463</v>
      </c>
      <c r="H25" s="14">
        <v>2300000</v>
      </c>
      <c r="I25" s="31">
        <f t="shared" si="0"/>
        <v>350695.291534521</v>
      </c>
      <c r="J25" s="14">
        <v>2500000</v>
      </c>
      <c r="K25" s="15">
        <f t="shared" si="2"/>
        <v>385237.691655752</v>
      </c>
      <c r="L25" s="14">
        <v>2400000</v>
      </c>
      <c r="M25" s="15">
        <f t="shared" si="3"/>
        <v>377524.696407223</v>
      </c>
      <c r="N25" s="14">
        <v>2200000</v>
      </c>
      <c r="O25" s="15">
        <f t="shared" si="4"/>
        <v>339983.618971086</v>
      </c>
      <c r="P25" s="14">
        <v>2200000</v>
      </c>
      <c r="Q25" s="15">
        <f t="shared" si="5"/>
        <v>340241.261985772</v>
      </c>
      <c r="R25" s="14">
        <v>2200000</v>
      </c>
      <c r="S25" s="15">
        <f t="shared" si="6"/>
        <v>340136.054421769</v>
      </c>
      <c r="T25" s="14">
        <v>2200000</v>
      </c>
      <c r="U25" s="21">
        <f t="shared" si="7"/>
        <v>340536.189709615</v>
      </c>
      <c r="V25" s="14">
        <v>2200000</v>
      </c>
      <c r="W25" s="21">
        <v>342721.83449651</v>
      </c>
      <c r="X25" s="14">
        <v>2200000</v>
      </c>
      <c r="Y25" s="21">
        <v>345406.873596785</v>
      </c>
      <c r="Z25" s="14">
        <v>2200000</v>
      </c>
      <c r="AA25" s="21">
        <v>344860.018183528</v>
      </c>
      <c r="AB25" s="34"/>
      <c r="AC25" s="34"/>
      <c r="AF25" s="34"/>
      <c r="AG25" s="34"/>
    </row>
    <row r="26" spans="1:33">
      <c r="A26" s="11">
        <v>24</v>
      </c>
      <c r="B26" s="12" t="s">
        <v>76</v>
      </c>
      <c r="C26" s="13">
        <v>0.98</v>
      </c>
      <c r="D26" s="12" t="s">
        <v>77</v>
      </c>
      <c r="E26" s="12" t="s">
        <v>78</v>
      </c>
      <c r="F26" s="14">
        <v>11000</v>
      </c>
      <c r="G26" s="15">
        <f t="shared" si="1"/>
        <v>1698.73675757482</v>
      </c>
      <c r="H26" s="14">
        <v>11000</v>
      </c>
      <c r="I26" s="31">
        <f t="shared" si="0"/>
        <v>1677.23835081727</v>
      </c>
      <c r="J26" s="14">
        <v>11000</v>
      </c>
      <c r="K26" s="15">
        <f t="shared" si="2"/>
        <v>1695.04584328531</v>
      </c>
      <c r="L26" s="14">
        <v>11200</v>
      </c>
      <c r="M26" s="15">
        <f t="shared" si="3"/>
        <v>1761.78191656704</v>
      </c>
      <c r="N26" s="14">
        <v>11500</v>
      </c>
      <c r="O26" s="15">
        <f t="shared" si="4"/>
        <v>1777.18709916704</v>
      </c>
      <c r="P26" s="14">
        <v>11700</v>
      </c>
      <c r="Q26" s="15">
        <f t="shared" si="5"/>
        <v>1809.46489328797</v>
      </c>
      <c r="R26" s="14">
        <v>11800</v>
      </c>
      <c r="S26" s="15">
        <f t="shared" si="6"/>
        <v>1824.3661100804</v>
      </c>
      <c r="T26" s="14">
        <v>19500</v>
      </c>
      <c r="U26" s="21">
        <f t="shared" si="7"/>
        <v>3018.38895424432</v>
      </c>
      <c r="V26" s="14">
        <v>18500</v>
      </c>
      <c r="W26" s="21">
        <v>2881.97906281157</v>
      </c>
      <c r="X26" s="14">
        <v>17500</v>
      </c>
      <c r="Y26" s="21">
        <v>2747.55467633806</v>
      </c>
      <c r="Z26" s="14">
        <v>17500</v>
      </c>
      <c r="AA26" s="21">
        <v>2743.20469009625</v>
      </c>
      <c r="AB26" s="34"/>
      <c r="AC26" s="34"/>
      <c r="AF26" s="34"/>
      <c r="AG26" s="34"/>
    </row>
    <row r="27" s="1" customFormat="1" spans="1:33">
      <c r="A27" s="19">
        <v>25</v>
      </c>
      <c r="B27" s="18" t="s">
        <v>79</v>
      </c>
      <c r="C27" s="22" t="s">
        <v>80</v>
      </c>
      <c r="D27" s="18" t="s">
        <v>81</v>
      </c>
      <c r="E27" s="18" t="s">
        <v>82</v>
      </c>
      <c r="F27" s="14">
        <v>250000</v>
      </c>
      <c r="G27" s="15">
        <f t="shared" si="1"/>
        <v>38607.6535812459</v>
      </c>
      <c r="H27" s="14">
        <v>250000</v>
      </c>
      <c r="I27" s="31">
        <f t="shared" si="0"/>
        <v>38119.0534276653</v>
      </c>
      <c r="J27" s="14">
        <v>245000</v>
      </c>
      <c r="K27" s="15">
        <f t="shared" si="2"/>
        <v>37753.2937822637</v>
      </c>
      <c r="L27" s="14">
        <v>235000</v>
      </c>
      <c r="M27" s="15">
        <f t="shared" si="3"/>
        <v>36965.9598565406</v>
      </c>
      <c r="N27" s="14">
        <v>230000</v>
      </c>
      <c r="O27" s="15">
        <f t="shared" si="4"/>
        <v>35543.7419833408</v>
      </c>
      <c r="P27" s="14">
        <v>245000</v>
      </c>
      <c r="Q27" s="15">
        <f t="shared" si="5"/>
        <v>37890.5041756882</v>
      </c>
      <c r="R27" s="14">
        <v>255000</v>
      </c>
      <c r="S27" s="15">
        <f t="shared" si="6"/>
        <v>39424.8608534323</v>
      </c>
      <c r="T27" s="14">
        <v>365000</v>
      </c>
      <c r="U27" s="21">
        <f t="shared" si="7"/>
        <v>56498.049656368</v>
      </c>
      <c r="V27" s="14">
        <v>390000</v>
      </c>
      <c r="W27" s="21">
        <v>60755.2342971087</v>
      </c>
      <c r="X27" s="14">
        <v>370000</v>
      </c>
      <c r="Y27" s="21">
        <v>58091.1560140047</v>
      </c>
      <c r="Z27" s="14">
        <v>338000</v>
      </c>
      <c r="AA27" s="21">
        <v>52983.0391572875</v>
      </c>
      <c r="AB27" s="34"/>
      <c r="AC27" s="34"/>
      <c r="AF27" s="34"/>
      <c r="AG27" s="34"/>
    </row>
    <row r="28" s="1" customFormat="1" spans="1:33">
      <c r="A28" s="19">
        <v>26</v>
      </c>
      <c r="B28" s="18" t="s">
        <v>83</v>
      </c>
      <c r="C28" s="22" t="s">
        <v>84</v>
      </c>
      <c r="D28" s="18" t="s">
        <v>85</v>
      </c>
      <c r="E28" s="18" t="s">
        <v>86</v>
      </c>
      <c r="F28" s="14">
        <v>250000</v>
      </c>
      <c r="G28" s="21">
        <f t="shared" si="1"/>
        <v>38607.6535812459</v>
      </c>
      <c r="H28" s="14">
        <v>250000</v>
      </c>
      <c r="I28" s="32">
        <f t="shared" si="0"/>
        <v>38119.0534276653</v>
      </c>
      <c r="J28" s="14">
        <v>230000</v>
      </c>
      <c r="K28" s="15">
        <f t="shared" si="2"/>
        <v>35441.8676323292</v>
      </c>
      <c r="L28" s="14">
        <v>235000</v>
      </c>
      <c r="M28" s="15">
        <f t="shared" si="3"/>
        <v>36965.9598565406</v>
      </c>
      <c r="N28" s="14">
        <v>260000</v>
      </c>
      <c r="O28" s="15">
        <f t="shared" si="4"/>
        <v>40179.8822420374</v>
      </c>
      <c r="P28" s="14">
        <v>260000</v>
      </c>
      <c r="Q28" s="15">
        <f t="shared" si="5"/>
        <v>40210.3309619548</v>
      </c>
      <c r="R28" s="14">
        <v>260000</v>
      </c>
      <c r="S28" s="15">
        <f t="shared" si="6"/>
        <v>40197.8973407545</v>
      </c>
      <c r="T28" s="14">
        <v>260000</v>
      </c>
      <c r="U28" s="21">
        <f t="shared" si="7"/>
        <v>40245.1860565909</v>
      </c>
      <c r="V28" s="14">
        <v>270000</v>
      </c>
      <c r="W28" s="21">
        <v>42061.3160518445</v>
      </c>
      <c r="X28" s="14">
        <v>256000</v>
      </c>
      <c r="Y28" s="21">
        <v>40192.7998367168</v>
      </c>
      <c r="Z28" s="14">
        <v>248000</v>
      </c>
      <c r="AA28" s="21">
        <v>38875.1293225068</v>
      </c>
      <c r="AB28" s="34"/>
      <c r="AC28" s="34"/>
      <c r="AF28" s="34"/>
      <c r="AG28" s="34"/>
    </row>
    <row r="29" spans="1:33">
      <c r="A29" s="11">
        <v>27</v>
      </c>
      <c r="B29" s="12" t="s">
        <v>87</v>
      </c>
      <c r="C29" s="23" t="s">
        <v>88</v>
      </c>
      <c r="D29" s="12" t="s">
        <v>89</v>
      </c>
      <c r="E29" s="12" t="s">
        <v>90</v>
      </c>
      <c r="F29" s="14">
        <v>123000</v>
      </c>
      <c r="G29" s="15">
        <f t="shared" si="1"/>
        <v>18994.965561973</v>
      </c>
      <c r="H29" s="14">
        <v>123000</v>
      </c>
      <c r="I29" s="31">
        <f t="shared" si="0"/>
        <v>18754.5742864113</v>
      </c>
      <c r="J29" s="14">
        <v>115000</v>
      </c>
      <c r="K29" s="15">
        <f t="shared" si="2"/>
        <v>17720.9338161646</v>
      </c>
      <c r="L29" s="14">
        <v>110000</v>
      </c>
      <c r="M29" s="15">
        <f t="shared" si="3"/>
        <v>17303.2152519977</v>
      </c>
      <c r="N29" s="14">
        <v>108000</v>
      </c>
      <c r="O29" s="15">
        <f t="shared" si="4"/>
        <v>16690.1049313079</v>
      </c>
      <c r="P29" s="14">
        <v>108000</v>
      </c>
      <c r="Q29" s="15">
        <f t="shared" si="5"/>
        <v>16702.7528611197</v>
      </c>
      <c r="R29" s="14">
        <v>105000</v>
      </c>
      <c r="S29" s="15">
        <f t="shared" si="6"/>
        <v>16233.7662337662</v>
      </c>
      <c r="T29" s="14">
        <v>104000</v>
      </c>
      <c r="U29" s="21">
        <f t="shared" si="7"/>
        <v>16098.0744226364</v>
      </c>
      <c r="V29" s="14">
        <v>124000</v>
      </c>
      <c r="W29" s="21">
        <v>19317.0488534397</v>
      </c>
      <c r="X29" s="14">
        <v>124000</v>
      </c>
      <c r="Y29" s="21">
        <v>19468.3874209097</v>
      </c>
      <c r="Z29" s="14">
        <v>124000</v>
      </c>
      <c r="AA29" s="21">
        <v>19437.5646612534</v>
      </c>
      <c r="AB29" s="34"/>
      <c r="AC29" s="34"/>
      <c r="AF29" s="34"/>
      <c r="AG29" s="34"/>
    </row>
    <row r="30" spans="1:33">
      <c r="A30" s="11">
        <v>28</v>
      </c>
      <c r="B30" s="12" t="s">
        <v>91</v>
      </c>
      <c r="C30" s="23" t="s">
        <v>80</v>
      </c>
      <c r="D30" s="12" t="s">
        <v>92</v>
      </c>
      <c r="E30" s="12" t="s">
        <v>93</v>
      </c>
      <c r="F30" s="14">
        <v>215000</v>
      </c>
      <c r="G30" s="15">
        <f t="shared" si="1"/>
        <v>33202.5820798715</v>
      </c>
      <c r="H30" s="14">
        <v>215000</v>
      </c>
      <c r="I30" s="31">
        <f t="shared" si="0"/>
        <v>32782.3859477921</v>
      </c>
      <c r="J30" s="14">
        <v>220000</v>
      </c>
      <c r="K30" s="15">
        <f t="shared" si="2"/>
        <v>33900.9168657061</v>
      </c>
      <c r="L30" s="14">
        <v>215000</v>
      </c>
      <c r="M30" s="15">
        <f t="shared" si="3"/>
        <v>33819.9207198138</v>
      </c>
      <c r="N30" s="14">
        <v>215000</v>
      </c>
      <c r="O30" s="15">
        <f t="shared" si="4"/>
        <v>33225.6718539925</v>
      </c>
      <c r="P30" s="14">
        <v>215000</v>
      </c>
      <c r="Q30" s="15">
        <f t="shared" si="5"/>
        <v>33250.850603155</v>
      </c>
      <c r="R30" s="14">
        <v>215000</v>
      </c>
      <c r="S30" s="15">
        <f t="shared" si="6"/>
        <v>33240.5689548547</v>
      </c>
      <c r="T30" s="14">
        <v>220000</v>
      </c>
      <c r="U30" s="21">
        <f t="shared" si="7"/>
        <v>34053.6189709616</v>
      </c>
      <c r="V30" s="14">
        <v>225000</v>
      </c>
      <c r="W30" s="21">
        <v>35051.0967098704</v>
      </c>
      <c r="X30" s="14">
        <v>225000</v>
      </c>
      <c r="Y30" s="21">
        <v>35325.7029814893</v>
      </c>
      <c r="Z30" s="14">
        <v>225000</v>
      </c>
      <c r="AA30" s="21">
        <v>35269.7745869517</v>
      </c>
      <c r="AB30" s="34"/>
      <c r="AC30" s="34"/>
      <c r="AF30" s="34"/>
      <c r="AG30" s="34"/>
    </row>
    <row r="31" spans="1:33">
      <c r="A31" s="11">
        <v>29</v>
      </c>
      <c r="B31" s="12" t="s">
        <v>94</v>
      </c>
      <c r="C31" s="23">
        <v>0.94</v>
      </c>
      <c r="D31" s="12" t="s">
        <v>95</v>
      </c>
      <c r="E31" s="12" t="s">
        <v>96</v>
      </c>
      <c r="F31" s="14">
        <v>200000</v>
      </c>
      <c r="G31" s="15">
        <f t="shared" si="1"/>
        <v>30886.1228649968</v>
      </c>
      <c r="H31" s="14">
        <v>200000</v>
      </c>
      <c r="I31" s="31">
        <f t="shared" si="0"/>
        <v>30495.2427421322</v>
      </c>
      <c r="J31" s="14">
        <v>185000</v>
      </c>
      <c r="K31" s="15">
        <f t="shared" si="2"/>
        <v>28507.5891825256</v>
      </c>
      <c r="L31" s="14">
        <v>180000</v>
      </c>
      <c r="M31" s="15">
        <f t="shared" si="3"/>
        <v>28314.3522305418</v>
      </c>
      <c r="N31" s="14">
        <v>175000</v>
      </c>
      <c r="O31" s="15">
        <f t="shared" si="4"/>
        <v>27044.1515090637</v>
      </c>
      <c r="P31" s="14">
        <v>175000</v>
      </c>
      <c r="Q31" s="15">
        <f t="shared" si="5"/>
        <v>27064.6458397773</v>
      </c>
      <c r="R31" s="14">
        <v>175000</v>
      </c>
      <c r="S31" s="15">
        <f t="shared" si="6"/>
        <v>27056.2770562771</v>
      </c>
      <c r="T31" s="14">
        <v>210000</v>
      </c>
      <c r="U31" s="21">
        <f t="shared" si="7"/>
        <v>32505.7271995542</v>
      </c>
      <c r="V31" s="14">
        <v>253000</v>
      </c>
      <c r="W31" s="21">
        <v>39413.0109670987</v>
      </c>
      <c r="X31" s="14">
        <v>228000</v>
      </c>
      <c r="Y31" s="21">
        <v>35796.7123545759</v>
      </c>
      <c r="Z31" s="14">
        <v>206000</v>
      </c>
      <c r="AA31" s="21">
        <v>32291.4380662758</v>
      </c>
      <c r="AB31" s="34"/>
      <c r="AC31" s="34"/>
      <c r="AF31" s="34"/>
      <c r="AG31" s="34"/>
    </row>
    <row r="32" spans="1:33">
      <c r="A32" s="11">
        <v>30</v>
      </c>
      <c r="B32" s="12" t="s">
        <v>97</v>
      </c>
      <c r="C32" s="23">
        <v>0.98</v>
      </c>
      <c r="D32" s="12" t="s">
        <v>98</v>
      </c>
      <c r="E32" s="12" t="s">
        <v>99</v>
      </c>
      <c r="F32" s="14">
        <v>465000</v>
      </c>
      <c r="G32" s="15">
        <f t="shared" si="1"/>
        <v>71810.2356611175</v>
      </c>
      <c r="H32" s="14">
        <v>470000</v>
      </c>
      <c r="I32" s="31">
        <f t="shared" si="0"/>
        <v>71663.8204440107</v>
      </c>
      <c r="J32" s="14">
        <v>472000</v>
      </c>
      <c r="K32" s="15">
        <f t="shared" si="2"/>
        <v>72732.8761846059</v>
      </c>
      <c r="L32" s="14">
        <v>474000</v>
      </c>
      <c r="M32" s="15">
        <f t="shared" si="3"/>
        <v>74561.1275404266</v>
      </c>
      <c r="N32" s="14">
        <v>474000</v>
      </c>
      <c r="O32" s="15">
        <f t="shared" si="4"/>
        <v>73251.0160874067</v>
      </c>
      <c r="P32" s="14">
        <v>475000</v>
      </c>
      <c r="Q32" s="15">
        <f t="shared" si="5"/>
        <v>73461.1815651098</v>
      </c>
      <c r="R32" s="14">
        <v>470000</v>
      </c>
      <c r="S32" s="15">
        <f t="shared" si="6"/>
        <v>72665.4298082869</v>
      </c>
      <c r="T32" s="14">
        <v>475000</v>
      </c>
      <c r="U32" s="21">
        <f t="shared" si="7"/>
        <v>73524.8591418488</v>
      </c>
      <c r="V32" s="14">
        <v>475000</v>
      </c>
      <c r="W32" s="21">
        <v>73996.7597208375</v>
      </c>
      <c r="X32" s="14">
        <v>475000</v>
      </c>
      <c r="Y32" s="21">
        <v>74576.484072033</v>
      </c>
      <c r="Z32" s="14">
        <v>470000</v>
      </c>
      <c r="AA32" s="21">
        <v>73674.6402482992</v>
      </c>
      <c r="AB32" s="34"/>
      <c r="AC32" s="34"/>
      <c r="AF32" s="34"/>
      <c r="AG32" s="34"/>
    </row>
    <row r="33" spans="1:33">
      <c r="A33" s="11">
        <v>31</v>
      </c>
      <c r="B33" s="12" t="s">
        <v>100</v>
      </c>
      <c r="C33" s="23" t="s">
        <v>80</v>
      </c>
      <c r="D33" s="12" t="s">
        <v>101</v>
      </c>
      <c r="E33" s="12" t="s">
        <v>102</v>
      </c>
      <c r="F33" s="14">
        <v>460000</v>
      </c>
      <c r="G33" s="15">
        <f t="shared" si="1"/>
        <v>71038.0825894926</v>
      </c>
      <c r="H33" s="14">
        <v>460000</v>
      </c>
      <c r="I33" s="31">
        <f t="shared" si="0"/>
        <v>70139.0583069041</v>
      </c>
      <c r="J33" s="14">
        <v>465000</v>
      </c>
      <c r="K33" s="15">
        <f t="shared" si="2"/>
        <v>71654.2106479698</v>
      </c>
      <c r="L33" s="14">
        <v>460000</v>
      </c>
      <c r="M33" s="15">
        <f t="shared" si="3"/>
        <v>72358.9001447178</v>
      </c>
      <c r="N33" s="14">
        <v>480000</v>
      </c>
      <c r="O33" s="15">
        <f t="shared" si="4"/>
        <v>74178.244139146</v>
      </c>
      <c r="P33" s="14">
        <v>480000</v>
      </c>
      <c r="Q33" s="15">
        <f t="shared" si="5"/>
        <v>74234.457160532</v>
      </c>
      <c r="R33" s="14">
        <v>480000</v>
      </c>
      <c r="S33" s="15">
        <f t="shared" si="6"/>
        <v>74211.5027829313</v>
      </c>
      <c r="T33" s="14">
        <v>520000</v>
      </c>
      <c r="U33" s="21">
        <f t="shared" si="7"/>
        <v>80490.3721131818</v>
      </c>
      <c r="V33" s="14">
        <v>550000</v>
      </c>
      <c r="W33" s="21">
        <v>85680.4586241276</v>
      </c>
      <c r="X33" s="14">
        <v>550000</v>
      </c>
      <c r="Y33" s="21">
        <v>86351.7183991962</v>
      </c>
      <c r="Z33" s="14">
        <v>530000</v>
      </c>
      <c r="AA33" s="21">
        <v>83079.9134714863</v>
      </c>
      <c r="AB33" s="34"/>
      <c r="AC33" s="34"/>
      <c r="AF33" s="34"/>
      <c r="AG33" s="34"/>
    </row>
    <row r="34" spans="1:33">
      <c r="A34" s="11">
        <v>32</v>
      </c>
      <c r="B34" s="18" t="s">
        <v>103</v>
      </c>
      <c r="C34" s="23" t="s">
        <v>104</v>
      </c>
      <c r="D34" s="24" t="s">
        <v>105</v>
      </c>
      <c r="E34" s="12" t="s">
        <v>106</v>
      </c>
      <c r="F34" s="14">
        <v>187000</v>
      </c>
      <c r="G34" s="15">
        <f t="shared" si="1"/>
        <v>28878.524878772</v>
      </c>
      <c r="H34" s="14">
        <v>182000</v>
      </c>
      <c r="I34" s="31">
        <f t="shared" si="0"/>
        <v>27750.6708953403</v>
      </c>
      <c r="J34" s="14">
        <v>180000</v>
      </c>
      <c r="K34" s="15">
        <f t="shared" si="2"/>
        <v>27737.1137992141</v>
      </c>
      <c r="L34" s="14">
        <v>182000</v>
      </c>
      <c r="M34" s="15">
        <f t="shared" si="3"/>
        <v>28628.9561442144</v>
      </c>
      <c r="N34" s="14">
        <v>185000</v>
      </c>
      <c r="O34" s="15">
        <f t="shared" si="4"/>
        <v>28589.5315952959</v>
      </c>
      <c r="P34" s="14">
        <v>185000</v>
      </c>
      <c r="Q34" s="15">
        <f t="shared" si="5"/>
        <v>28611.1970306217</v>
      </c>
      <c r="R34" s="14">
        <v>185000</v>
      </c>
      <c r="S34" s="15">
        <f t="shared" si="6"/>
        <v>28602.3500309215</v>
      </c>
      <c r="T34" s="14">
        <v>305000</v>
      </c>
      <c r="U34" s="21">
        <f t="shared" si="7"/>
        <v>47210.699027924</v>
      </c>
      <c r="V34" s="14">
        <v>290000</v>
      </c>
      <c r="W34" s="21">
        <v>45176.9690927218</v>
      </c>
      <c r="X34" s="14">
        <v>255000</v>
      </c>
      <c r="Y34" s="21">
        <v>40035.7967123546</v>
      </c>
      <c r="Z34" s="14">
        <v>253000</v>
      </c>
      <c r="AA34" s="21">
        <v>39658.9020911057</v>
      </c>
      <c r="AB34" s="34"/>
      <c r="AC34" s="34"/>
      <c r="AF34" s="34"/>
      <c r="AG34" s="34"/>
    </row>
    <row r="35" spans="1:33">
      <c r="A35" s="11">
        <v>33</v>
      </c>
      <c r="B35" s="12" t="s">
        <v>107</v>
      </c>
      <c r="C35" s="23" t="s">
        <v>108</v>
      </c>
      <c r="D35" s="18" t="s">
        <v>109</v>
      </c>
      <c r="E35" s="12" t="s">
        <v>110</v>
      </c>
      <c r="F35" s="14">
        <v>170000</v>
      </c>
      <c r="G35" s="15">
        <f t="shared" si="1"/>
        <v>26253.2044352472</v>
      </c>
      <c r="H35" s="14">
        <v>170000</v>
      </c>
      <c r="I35" s="31">
        <f t="shared" si="0"/>
        <v>25920.9563308124</v>
      </c>
      <c r="J35" s="14">
        <v>170000</v>
      </c>
      <c r="K35" s="15">
        <f t="shared" si="2"/>
        <v>26196.1630325911</v>
      </c>
      <c r="L35" s="14">
        <v>170000</v>
      </c>
      <c r="M35" s="15">
        <f t="shared" si="3"/>
        <v>26741.3326621783</v>
      </c>
      <c r="N35" s="14">
        <v>165000</v>
      </c>
      <c r="O35" s="15">
        <f t="shared" si="4"/>
        <v>25498.7714228314</v>
      </c>
      <c r="P35" s="14">
        <v>165000</v>
      </c>
      <c r="Q35" s="15">
        <f t="shared" si="5"/>
        <v>25518.0946489329</v>
      </c>
      <c r="R35" s="14">
        <v>165000</v>
      </c>
      <c r="S35" s="15">
        <f t="shared" si="6"/>
        <v>25510.2040816327</v>
      </c>
      <c r="T35" s="14">
        <v>190000</v>
      </c>
      <c r="U35" s="21">
        <f t="shared" si="7"/>
        <v>29409.9436567395</v>
      </c>
      <c r="V35" s="14">
        <v>200000</v>
      </c>
      <c r="W35" s="21">
        <v>31156.5304087737</v>
      </c>
      <c r="X35" s="14">
        <v>190000</v>
      </c>
      <c r="Y35" s="21">
        <v>29830.5936288132</v>
      </c>
      <c r="Z35" s="14">
        <v>178000</v>
      </c>
      <c r="AA35" s="21">
        <v>27902.3105621218</v>
      </c>
      <c r="AB35" s="34"/>
      <c r="AC35" s="34"/>
      <c r="AF35" s="34"/>
      <c r="AG35" s="34"/>
    </row>
    <row r="36" spans="1:33">
      <c r="A36" s="11">
        <v>34</v>
      </c>
      <c r="B36" s="12" t="s">
        <v>111</v>
      </c>
      <c r="C36" s="23" t="s">
        <v>104</v>
      </c>
      <c r="D36" s="18" t="s">
        <v>112</v>
      </c>
      <c r="E36" s="12" t="s">
        <v>113</v>
      </c>
      <c r="F36" s="14">
        <v>125000</v>
      </c>
      <c r="G36" s="15">
        <f t="shared" si="1"/>
        <v>19303.826790623</v>
      </c>
      <c r="H36" s="14">
        <v>130000</v>
      </c>
      <c r="I36" s="31">
        <f t="shared" si="0"/>
        <v>19821.9077823859</v>
      </c>
      <c r="J36" s="14">
        <v>135000</v>
      </c>
      <c r="K36" s="15">
        <f t="shared" si="2"/>
        <v>20802.8353494106</v>
      </c>
      <c r="L36" s="14">
        <v>135000</v>
      </c>
      <c r="M36" s="15">
        <f t="shared" si="3"/>
        <v>21235.7641729063</v>
      </c>
      <c r="N36" s="14">
        <v>130000</v>
      </c>
      <c r="O36" s="15">
        <f t="shared" si="4"/>
        <v>20089.9411210187</v>
      </c>
      <c r="P36" s="33">
        <v>132000</v>
      </c>
      <c r="Q36" s="15">
        <f t="shared" si="5"/>
        <v>20414.4757191463</v>
      </c>
      <c r="R36" s="33">
        <v>132000</v>
      </c>
      <c r="S36" s="15">
        <f t="shared" si="6"/>
        <v>20408.1632653061</v>
      </c>
      <c r="T36" s="33">
        <v>132000</v>
      </c>
      <c r="U36" s="21">
        <f t="shared" si="7"/>
        <v>20432.1713825769</v>
      </c>
      <c r="V36" s="33">
        <v>132000</v>
      </c>
      <c r="W36" s="21">
        <v>20563.3100697906</v>
      </c>
      <c r="X36" s="33">
        <v>132000</v>
      </c>
      <c r="Y36" s="21">
        <v>20724.4124158071</v>
      </c>
      <c r="Z36" s="33">
        <v>132000</v>
      </c>
      <c r="AA36" s="21">
        <v>20691.6010910117</v>
      </c>
      <c r="AB36" s="34"/>
      <c r="AC36" s="34"/>
      <c r="AF36" s="34"/>
      <c r="AG36" s="34"/>
    </row>
    <row r="37" spans="1:33">
      <c r="A37" s="11">
        <v>35</v>
      </c>
      <c r="B37" s="18" t="s">
        <v>114</v>
      </c>
      <c r="C37" s="23" t="s">
        <v>88</v>
      </c>
      <c r="D37" s="24" t="s">
        <v>115</v>
      </c>
      <c r="E37" s="12" t="s">
        <v>116</v>
      </c>
      <c r="F37" s="14">
        <v>520000</v>
      </c>
      <c r="G37" s="15">
        <f t="shared" si="1"/>
        <v>80303.9194489916</v>
      </c>
      <c r="H37" s="14">
        <v>520000</v>
      </c>
      <c r="I37" s="31">
        <f t="shared" si="0"/>
        <v>79287.6311295438</v>
      </c>
      <c r="J37" s="14">
        <v>550000</v>
      </c>
      <c r="K37" s="15">
        <f t="shared" si="2"/>
        <v>84752.2921642654</v>
      </c>
      <c r="L37" s="14">
        <v>580000</v>
      </c>
      <c r="M37" s="15">
        <f t="shared" si="3"/>
        <v>91235.134965079</v>
      </c>
      <c r="N37" s="14">
        <v>580000</v>
      </c>
      <c r="O37" s="15">
        <f t="shared" si="4"/>
        <v>89632.0450014681</v>
      </c>
      <c r="P37" s="14">
        <v>580000</v>
      </c>
      <c r="Q37" s="15">
        <f t="shared" si="5"/>
        <v>89699.9690689762</v>
      </c>
      <c r="R37" s="14">
        <v>550000</v>
      </c>
      <c r="S37" s="15">
        <f t="shared" si="6"/>
        <v>85034.0136054422</v>
      </c>
      <c r="T37" s="14">
        <v>550000</v>
      </c>
      <c r="U37" s="21">
        <f t="shared" si="7"/>
        <v>85134.0474274039</v>
      </c>
      <c r="V37" s="14">
        <v>550000</v>
      </c>
      <c r="W37" s="21">
        <v>85680.4586241276</v>
      </c>
      <c r="X37" s="14">
        <v>580000</v>
      </c>
      <c r="Y37" s="21">
        <v>91061.8121300614</v>
      </c>
      <c r="Z37" s="14">
        <v>580000</v>
      </c>
      <c r="AA37" s="21">
        <v>90917.6411574756</v>
      </c>
      <c r="AB37" s="34"/>
      <c r="AC37" s="34"/>
      <c r="AF37" s="34"/>
      <c r="AG37" s="34"/>
    </row>
    <row r="38" spans="1:33">
      <c r="A38" s="11">
        <v>36</v>
      </c>
      <c r="B38" s="12" t="s">
        <v>117</v>
      </c>
      <c r="C38" s="23" t="s">
        <v>88</v>
      </c>
      <c r="D38" s="12" t="s">
        <v>118</v>
      </c>
      <c r="E38" s="12" t="s">
        <v>119</v>
      </c>
      <c r="F38" s="14">
        <v>32000</v>
      </c>
      <c r="G38" s="15">
        <f t="shared" si="1"/>
        <v>4941.77965839948</v>
      </c>
      <c r="H38" s="14">
        <v>32000</v>
      </c>
      <c r="I38" s="31">
        <f t="shared" si="0"/>
        <v>4879.23883874116</v>
      </c>
      <c r="J38" s="14">
        <v>33000</v>
      </c>
      <c r="K38" s="15">
        <f t="shared" si="2"/>
        <v>5085.13752985592</v>
      </c>
      <c r="L38" s="14">
        <v>33000</v>
      </c>
      <c r="M38" s="15">
        <f t="shared" si="3"/>
        <v>5190.96457559932</v>
      </c>
      <c r="N38" s="14">
        <v>33000</v>
      </c>
      <c r="O38" s="15">
        <f t="shared" si="4"/>
        <v>5099.75428456629</v>
      </c>
      <c r="P38" s="14">
        <v>30000</v>
      </c>
      <c r="Q38" s="15">
        <f t="shared" si="5"/>
        <v>4639.65357253325</v>
      </c>
      <c r="R38" s="14">
        <v>30000</v>
      </c>
      <c r="S38" s="15">
        <f t="shared" si="6"/>
        <v>4638.21892393321</v>
      </c>
      <c r="T38" s="14">
        <v>33000</v>
      </c>
      <c r="U38" s="21">
        <f t="shared" si="7"/>
        <v>5108.04284564423</v>
      </c>
      <c r="V38" s="14">
        <v>50000</v>
      </c>
      <c r="W38" s="21">
        <v>7789.13260219342</v>
      </c>
      <c r="X38" s="14">
        <v>50000</v>
      </c>
      <c r="Y38" s="21">
        <v>7850.15621810874</v>
      </c>
      <c r="Z38" s="14">
        <v>50000</v>
      </c>
      <c r="AA38" s="21">
        <v>7837.72768598928</v>
      </c>
      <c r="AB38" s="34"/>
      <c r="AC38" s="34"/>
      <c r="AF38" s="34"/>
      <c r="AG38" s="34"/>
    </row>
    <row r="39" spans="1:33">
      <c r="A39" s="11">
        <v>37</v>
      </c>
      <c r="B39" s="12" t="s">
        <v>120</v>
      </c>
      <c r="C39" s="23" t="s">
        <v>88</v>
      </c>
      <c r="D39" s="12" t="s">
        <v>121</v>
      </c>
      <c r="E39" s="12" t="s">
        <v>122</v>
      </c>
      <c r="F39" s="14">
        <v>94000</v>
      </c>
      <c r="G39" s="15">
        <f t="shared" si="1"/>
        <v>14516.4777465485</v>
      </c>
      <c r="H39" s="14">
        <v>90000</v>
      </c>
      <c r="I39" s="31">
        <f t="shared" si="0"/>
        <v>13722.8592339595</v>
      </c>
      <c r="J39" s="14">
        <v>82000</v>
      </c>
      <c r="K39" s="15">
        <f t="shared" si="2"/>
        <v>12635.7962863087</v>
      </c>
      <c r="L39" s="14">
        <v>78500</v>
      </c>
      <c r="M39" s="15">
        <f t="shared" si="3"/>
        <v>12348.2036116529</v>
      </c>
      <c r="N39" s="14">
        <v>79000</v>
      </c>
      <c r="O39" s="15">
        <f t="shared" si="4"/>
        <v>12208.5026812344</v>
      </c>
      <c r="P39" s="14">
        <v>78500</v>
      </c>
      <c r="Q39" s="15">
        <f t="shared" si="5"/>
        <v>12140.4268481287</v>
      </c>
      <c r="R39" s="14">
        <v>79000</v>
      </c>
      <c r="S39" s="15">
        <f t="shared" si="6"/>
        <v>12213.9764996908</v>
      </c>
      <c r="T39" s="14">
        <v>131000</v>
      </c>
      <c r="U39" s="21">
        <f t="shared" si="7"/>
        <v>20277.3822054362</v>
      </c>
      <c r="V39" s="14">
        <v>145000</v>
      </c>
      <c r="W39" s="21">
        <v>22588.4845463609</v>
      </c>
      <c r="X39" s="14">
        <v>132500</v>
      </c>
      <c r="Y39" s="21">
        <v>20802.9139779882</v>
      </c>
      <c r="Z39" s="14">
        <v>115000</v>
      </c>
      <c r="AA39" s="21">
        <v>18026.7736777753</v>
      </c>
      <c r="AB39" s="34"/>
      <c r="AC39" s="34"/>
      <c r="AF39" s="34"/>
      <c r="AG39" s="34"/>
    </row>
    <row r="40" spans="1:7">
      <c r="A40" s="25" t="s">
        <v>123</v>
      </c>
      <c r="B40" s="25" t="s">
        <v>124</v>
      </c>
      <c r="C40" s="26"/>
      <c r="D40" s="27"/>
      <c r="E40" s="28"/>
      <c r="F40" s="28"/>
      <c r="G40" s="29"/>
    </row>
    <row r="41" spans="1:7">
      <c r="A41" s="30"/>
      <c r="B41" s="25" t="s">
        <v>125</v>
      </c>
      <c r="C41" s="26"/>
      <c r="D41" s="27"/>
      <c r="E41" s="28"/>
      <c r="F41" s="28"/>
      <c r="G41" s="29"/>
    </row>
    <row r="42" spans="1:7">
      <c r="A42" s="30"/>
      <c r="B42" s="25" t="s">
        <v>126</v>
      </c>
      <c r="C42" s="26"/>
      <c r="D42" s="27"/>
      <c r="E42" s="28"/>
      <c r="F42" s="28"/>
      <c r="G42" s="29"/>
    </row>
    <row r="43" spans="1:7">
      <c r="A43" s="30"/>
      <c r="B43" s="25" t="s">
        <v>127</v>
      </c>
      <c r="C43" s="26"/>
      <c r="D43" s="27"/>
      <c r="E43" s="28"/>
      <c r="F43" s="28"/>
      <c r="G43" s="29"/>
    </row>
    <row r="44" spans="1:7">
      <c r="A44" s="30"/>
      <c r="B44" s="25" t="s">
        <v>128</v>
      </c>
      <c r="C44" s="26"/>
      <c r="D44" s="27"/>
      <c r="E44" s="28"/>
      <c r="F44" s="28"/>
      <c r="G44" s="29"/>
    </row>
    <row r="45" spans="1:7">
      <c r="A45" s="30"/>
      <c r="B45" s="25" t="s">
        <v>129</v>
      </c>
      <c r="C45" s="26"/>
      <c r="D45" s="27"/>
      <c r="E45" s="28"/>
      <c r="F45" s="28"/>
      <c r="G45" s="29"/>
    </row>
    <row r="46" spans="1:7">
      <c r="A46" s="30"/>
      <c r="B46" s="25" t="s">
        <v>130</v>
      </c>
      <c r="C46" s="26"/>
      <c r="D46" s="27"/>
      <c r="E46" s="28"/>
      <c r="F46" s="28"/>
      <c r="G46" s="29"/>
    </row>
    <row r="47" spans="1:4">
      <c r="A47" s="30"/>
      <c r="B47" s="25" t="s">
        <v>131</v>
      </c>
      <c r="C47" s="26"/>
      <c r="D47" s="27"/>
    </row>
    <row r="48" spans="2:2">
      <c r="B48" s="25" t="s">
        <v>132</v>
      </c>
    </row>
    <row r="49" spans="2:2">
      <c r="B49" s="25" t="s">
        <v>133</v>
      </c>
    </row>
    <row r="50" spans="2:2">
      <c r="B50" s="25" t="s">
        <v>134</v>
      </c>
    </row>
  </sheetData>
  <mergeCells count="16"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/>
  <headerFooter/>
  <picture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2.xml>��< ? x m l   v e r s i o n = " 1 . 0 " ? > < c t : c o n t e n t T y p e S c h e m a   c t : _ = " "   m a : _ = " "   m a : c o n t e n t T y p e N a m e = " �ech"   m a : c o n t e n t T y p e I D = " 0 x 0 1 0 1 0 0 8 E 3 8 F 3 A C E A A 3 5 6 4 E 8 4 C E D 0 B 2 A C 6 F D 1 2 0 "   m a : c o n t e n t T y p e V e r s i o n = " 0 "   m a : c o n t e n t T y p e D e s c r i p t i o n = " �e�^�ech0"   m a : c o n t e n t T y p e S c o p e = " "   m a : v e r s i o n I D = " d 9 3 9 4 b 4 b f f 2 a 1 2 b 1 9 2 d 1 b a 0 2 6 e 2 4 6 e 4 3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e 8 f 8 7 2 a a 5 9 1 9 1 3 0 a 4 7 3 c 1 c 9 4 4 7 d f 8 3 7 1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�Q�[{|�W" / >  
 < x s d : e l e m e n t   r e f = " d c : t i t l e "   m i n O c c u r s = " 0 "   m a x O c c u r s = " 1 "   m a : i n d e x = " 4 "   m a : d i s p l a y N a m e = " h��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3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Props1.xml><?xml version="1.0" encoding="utf-8"?>
<ds:datastoreItem xmlns:ds="http://schemas.openxmlformats.org/officeDocument/2006/customXml" ds:itemID="{4F6FF8B7-A525-4409-97DF-01C27DD0AC37}">
  <ds:schemaRefs/>
</ds:datastoreItem>
</file>

<file path=customXml/itemProps2.xml><?xml version="1.0" encoding="utf-8"?>
<ds:datastoreItem xmlns:ds="http://schemas.openxmlformats.org/officeDocument/2006/customXml" ds:itemID="{4FCD64C0-2362-4E46-B852-51F65DE5F57F}">
  <ds:schemaRefs/>
</ds:datastoreItem>
</file>

<file path=customXml/itemProps3.xml><?xml version="1.0" encoding="utf-8"?>
<ds:datastoreItem xmlns:ds="http://schemas.openxmlformats.org/officeDocument/2006/customXml" ds:itemID="{F2048D1D-9DAC-452E-961E-A7E377C4F5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^TESSERACT</cp:lastModifiedBy>
  <dcterms:created xsi:type="dcterms:W3CDTF">2006-09-16T00:00:00Z</dcterms:created>
  <dcterms:modified xsi:type="dcterms:W3CDTF">2022-01-14T08:25:52Z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0x0101008E38F3ACEAA3564E84CED0B2AC6FD120</vt:lpwstr>
  </property>
  <property fmtid="{D5CDD505-2E9C-101B-9397-08002B2CF9AE}" pid="3" name="ICV">
    <vt:lpwstr>C3C8A92565254C9996B44B0C9C5883C0</vt:lpwstr>
  </property>
  <property fmtid="{D5CDD505-2E9C-101B-9397-08002B2CF9AE}" pid="4" name="KSOProductBuildVer">
    <vt:lpwstr>2052-11.1.0.10938</vt:lpwstr>
  </property>
</Properties>
</file>